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-A-Trio" sheetId="1" r:id="rId1"/>
    <sheet name="m-B-Trio" sheetId="2" r:id="rId2"/>
    <sheet name="w-Trio" sheetId="3" r:id="rId3"/>
  </sheets>
  <definedNames>
    <definedName name="_xlnm.Print_Area" localSheetId="0">'m-A-Trio'!$A$1:$AD$38</definedName>
    <definedName name="_xlnm.Print_Area" localSheetId="1">'m-B-Trio'!$A$1:$AD$42</definedName>
    <definedName name="_xlnm.Print_Area" localSheetId="2">'w-Trio'!$A$1:$AE$18</definedName>
  </definedNames>
  <calcPr fullCalcOnLoad="1"/>
</workbook>
</file>

<file path=xl/sharedStrings.xml><?xml version="1.0" encoding="utf-8"?>
<sst xmlns="http://schemas.openxmlformats.org/spreadsheetml/2006/main" count="338" uniqueCount="182">
  <si>
    <t>Pl.</t>
  </si>
  <si>
    <t>Club</t>
  </si>
  <si>
    <t>Total</t>
  </si>
  <si>
    <t>Sp</t>
  </si>
  <si>
    <t>Schnitt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</si>
  <si>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</si>
  <si>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</si>
  <si>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</si>
  <si>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</si>
  <si>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</si>
  <si>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</si>
  <si>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</si>
  <si>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</si>
  <si>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</si>
  <si>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</si>
  <si>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1 - 18</t>
  </si>
  <si>
    <t>KBM</t>
  </si>
  <si>
    <t>7-12</t>
  </si>
  <si>
    <t>1</t>
  </si>
  <si>
    <t>2</t>
  </si>
  <si>
    <t>3</t>
  </si>
  <si>
    <t>4</t>
  </si>
  <si>
    <t>5</t>
  </si>
  <si>
    <t>6</t>
  </si>
  <si>
    <t>1-6</t>
  </si>
  <si>
    <t>7</t>
  </si>
  <si>
    <t>8</t>
  </si>
  <si>
    <t>9</t>
  </si>
  <si>
    <t>10</t>
  </si>
  <si>
    <t>11</t>
  </si>
  <si>
    <t>12</t>
  </si>
  <si>
    <t>Name</t>
  </si>
  <si>
    <t>Vorname</t>
  </si>
  <si>
    <t>EDV</t>
  </si>
  <si>
    <t>13</t>
  </si>
  <si>
    <t>14</t>
  </si>
  <si>
    <t>15</t>
  </si>
  <si>
    <t>16</t>
  </si>
  <si>
    <t>17</t>
  </si>
  <si>
    <t>18</t>
  </si>
  <si>
    <t>13-18</t>
  </si>
  <si>
    <t>Fabianke</t>
  </si>
  <si>
    <t>Robert</t>
  </si>
  <si>
    <t>Sudden</t>
  </si>
  <si>
    <t>Reichow</t>
  </si>
  <si>
    <t>Christoph</t>
  </si>
  <si>
    <t>Becker</t>
  </si>
  <si>
    <t>Sebastian</t>
  </si>
  <si>
    <t>Schütz</t>
  </si>
  <si>
    <t>Brandt</t>
  </si>
  <si>
    <t>Obst</t>
  </si>
  <si>
    <t>Kraftwerk</t>
  </si>
  <si>
    <t>Marcel</t>
  </si>
  <si>
    <t>Timo</t>
  </si>
  <si>
    <t>Richard</t>
  </si>
  <si>
    <t>Meinke</t>
  </si>
  <si>
    <t>Henrik</t>
  </si>
  <si>
    <t>Opitz</t>
  </si>
  <si>
    <t>Jan-Frederik</t>
  </si>
  <si>
    <t>Will</t>
  </si>
  <si>
    <t>Fieck</t>
  </si>
  <si>
    <t>Niclas</t>
  </si>
  <si>
    <t>Easy</t>
  </si>
  <si>
    <t>Schumacher</t>
  </si>
  <si>
    <t xml:space="preserve">Tim </t>
  </si>
  <si>
    <t>Grünheid</t>
  </si>
  <si>
    <t>Dennis</t>
  </si>
  <si>
    <t>Rein. Fü.</t>
  </si>
  <si>
    <t>Julia</t>
  </si>
  <si>
    <t>Preussen</t>
  </si>
  <si>
    <t>Müller</t>
  </si>
  <si>
    <t>Benjamin</t>
  </si>
  <si>
    <t>Bluschke</t>
  </si>
  <si>
    <t>Kevin</t>
  </si>
  <si>
    <t>Ploetz</t>
  </si>
  <si>
    <t>Giulian</t>
  </si>
  <si>
    <t>Barthelmeß</t>
  </si>
  <si>
    <t>Tom</t>
  </si>
  <si>
    <t>HKP</t>
  </si>
  <si>
    <t>Perschke</t>
  </si>
  <si>
    <t>Maximilian</t>
  </si>
  <si>
    <t>Gericke</t>
  </si>
  <si>
    <t>Boldt</t>
  </si>
  <si>
    <t>BHB 2001</t>
  </si>
  <si>
    <t>Garske</t>
  </si>
  <si>
    <t>Mann</t>
  </si>
  <si>
    <t>Christian</t>
  </si>
  <si>
    <t>Schutte</t>
  </si>
  <si>
    <t>Julian</t>
  </si>
  <si>
    <t>Schultze</t>
  </si>
  <si>
    <t>Schumann</t>
  </si>
  <si>
    <t>Stefan</t>
  </si>
  <si>
    <t>Saskia</t>
  </si>
  <si>
    <t>BBF</t>
  </si>
  <si>
    <t>Pfeuffer</t>
  </si>
  <si>
    <t>Mike</t>
  </si>
  <si>
    <t>Böse</t>
  </si>
  <si>
    <t>Hose</t>
  </si>
  <si>
    <t>Nicolas</t>
  </si>
  <si>
    <t>Riedtke</t>
  </si>
  <si>
    <t>Jason</t>
  </si>
  <si>
    <t>Fahle</t>
  </si>
  <si>
    <t>Oliver</t>
  </si>
  <si>
    <t>Leps</t>
  </si>
  <si>
    <t>Pascal</t>
  </si>
  <si>
    <t>Skar.</t>
  </si>
  <si>
    <t>Thunig</t>
  </si>
  <si>
    <t>Tartsch</t>
  </si>
  <si>
    <t>Habicht</t>
  </si>
  <si>
    <t>Gustmann</t>
  </si>
  <si>
    <t>Robin</t>
  </si>
  <si>
    <t>Reibling</t>
  </si>
  <si>
    <t>Mirko</t>
  </si>
  <si>
    <t>Trostdorff</t>
  </si>
  <si>
    <t>Chris</t>
  </si>
  <si>
    <t>Beier</t>
  </si>
  <si>
    <t>Tobias</t>
  </si>
  <si>
    <t>angem.</t>
  </si>
  <si>
    <t>Schurian</t>
  </si>
  <si>
    <t>Büch</t>
  </si>
  <si>
    <t>Steven</t>
  </si>
  <si>
    <t>Dickband</t>
  </si>
  <si>
    <t>Florian</t>
  </si>
  <si>
    <t>Ehrhardt</t>
  </si>
  <si>
    <t>Felix</t>
  </si>
  <si>
    <t>Born</t>
  </si>
  <si>
    <t>Philipp</t>
  </si>
  <si>
    <t>Strecker</t>
  </si>
  <si>
    <t>Patrick</t>
  </si>
  <si>
    <t>28418</t>
  </si>
  <si>
    <t>Süden 04</t>
  </si>
  <si>
    <t>Baggett</t>
  </si>
  <si>
    <t>28246</t>
  </si>
  <si>
    <t>Rattay</t>
  </si>
  <si>
    <t>12788</t>
  </si>
  <si>
    <t>Zabel</t>
  </si>
  <si>
    <t>Nico</t>
  </si>
  <si>
    <t>Mascheik</t>
  </si>
  <si>
    <t>Schöricke</t>
  </si>
  <si>
    <t>Scharnowski</t>
  </si>
  <si>
    <t>Marcus</t>
  </si>
  <si>
    <t>Böttcher</t>
  </si>
  <si>
    <t>Angelina</t>
  </si>
  <si>
    <t>Patzer</t>
  </si>
  <si>
    <t>Jan</t>
  </si>
  <si>
    <t>Vehse</t>
  </si>
  <si>
    <t>Christopher</t>
  </si>
  <si>
    <t>Jungkuhn</t>
  </si>
  <si>
    <t>Carow</t>
  </si>
  <si>
    <t>Lenhard</t>
  </si>
  <si>
    <t>Kaun</t>
  </si>
  <si>
    <t>Zühlke</t>
  </si>
  <si>
    <t>BBV   Trio    A - Jugend     2008</t>
  </si>
  <si>
    <t>BBV   Trio   B - Jugend     2008</t>
  </si>
  <si>
    <t>Hdk</t>
  </si>
  <si>
    <t>Voß</t>
  </si>
  <si>
    <t>Susanne</t>
  </si>
  <si>
    <t>Schälicke</t>
  </si>
  <si>
    <t>Lisa</t>
  </si>
  <si>
    <t>Getzkow</t>
  </si>
  <si>
    <t>Juliana</t>
  </si>
  <si>
    <t>Helbig</t>
  </si>
  <si>
    <t>Krause</t>
  </si>
  <si>
    <t>Ricarda</t>
  </si>
  <si>
    <t>Dank</t>
  </si>
  <si>
    <t>Vanessa</t>
  </si>
  <si>
    <t>EM</t>
  </si>
  <si>
    <t>Bothmann</t>
  </si>
  <si>
    <t>Janina</t>
  </si>
  <si>
    <t>Butschke</t>
  </si>
  <si>
    <t>Daniela</t>
  </si>
  <si>
    <t>Ritter</t>
  </si>
  <si>
    <t>Jessica</t>
  </si>
  <si>
    <t>Los Diablos</t>
  </si>
  <si>
    <t>Prenzel</t>
  </si>
  <si>
    <t>Samantha</t>
  </si>
  <si>
    <t>Basch</t>
  </si>
  <si>
    <t>Hesse</t>
  </si>
  <si>
    <t>BBV   Trio    weibliche - Jugend     2008</t>
  </si>
  <si>
    <t>Kirchhof</t>
  </si>
  <si>
    <t>Paul</t>
  </si>
  <si>
    <t>Motawi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</si>
</sst>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20"/>
      <name val="Antigoni Med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49" fontId="2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9" fontId="2" fillId="0" borderId="7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2" fontId="1" fillId="0" borderId="5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2" fontId="1" fillId="0" borderId="35" xfId="0" applyNumberFormat="1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8"/>
  <sheetViews>
    <sheetView tabSelected="1" workbookViewId="0" topLeftCell="A1">
      <selection activeCell="E14" sqref="E14"/>
    </sheetView>
  </sheetViews>
  <sheetFormatPr defaultColWidth="11.421875" defaultRowHeight="12.75"/>
  <cols>
    <col min="1" max="1" width="3.140625" style="0" customWidth="1"/>
    <col min="3" max="3" width="11.140625" style="0" customWidth="1"/>
    <col min="4" max="4" width="6.00390625" style="0" customWidth="1"/>
    <col min="5" max="5" width="9.421875" style="0" customWidth="1"/>
    <col min="6" max="11" width="4.00390625" style="0" customWidth="1"/>
    <col min="12" max="12" width="5.00390625" style="0" customWidth="1"/>
    <col min="13" max="18" width="4.00390625" style="0" customWidth="1"/>
    <col min="19" max="19" width="5.00390625" style="0" customWidth="1"/>
    <col min="20" max="25" width="4.00390625" style="0" customWidth="1"/>
    <col min="26" max="27" width="5.00390625" style="0" customWidth="1"/>
    <col min="28" max="28" width="6.00390625" style="0" customWidth="1"/>
    <col min="29" max="29" width="3.00390625" style="0" customWidth="1"/>
    <col min="30" max="30" width="6.57421875" style="0" customWidth="1"/>
  </cols>
  <sheetData>
    <row r="1" spans="1:30" ht="26.25">
      <c r="A1" s="130" t="s">
        <v>152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2"/>
    </row>
    <row r="2" spans="1:30" ht="13.5" thickBot="1">
      <c r="A2" s="6" t="s">
        <v>0</v>
      </c>
      <c r="B2" s="6" t="s">
        <v>31</v>
      </c>
      <c r="C2" s="7" t="s">
        <v>32</v>
      </c>
      <c r="D2" s="7" t="s">
        <v>33</v>
      </c>
      <c r="E2" s="7" t="s">
        <v>1</v>
      </c>
      <c r="F2" s="8" t="s">
        <v>18</v>
      </c>
      <c r="G2" s="5" t="s">
        <v>19</v>
      </c>
      <c r="H2" s="8" t="s">
        <v>20</v>
      </c>
      <c r="I2" s="5" t="s">
        <v>21</v>
      </c>
      <c r="J2" s="8" t="s">
        <v>22</v>
      </c>
      <c r="K2" s="5" t="s">
        <v>23</v>
      </c>
      <c r="L2" s="9" t="s">
        <v>24</v>
      </c>
      <c r="M2" s="5" t="s">
        <v>25</v>
      </c>
      <c r="N2" s="8" t="s">
        <v>26</v>
      </c>
      <c r="O2" s="5" t="s">
        <v>27</v>
      </c>
      <c r="P2" s="8" t="s">
        <v>28</v>
      </c>
      <c r="Q2" s="5" t="s">
        <v>29</v>
      </c>
      <c r="R2" s="8" t="s">
        <v>30</v>
      </c>
      <c r="S2" s="10" t="s">
        <v>17</v>
      </c>
      <c r="T2" s="5" t="s">
        <v>34</v>
      </c>
      <c r="U2" s="5" t="s">
        <v>35</v>
      </c>
      <c r="V2" s="5" t="s">
        <v>36</v>
      </c>
      <c r="W2" s="5" t="s">
        <v>37</v>
      </c>
      <c r="X2" s="5" t="s">
        <v>38</v>
      </c>
      <c r="Y2" s="5" t="s">
        <v>39</v>
      </c>
      <c r="Z2" s="5" t="s">
        <v>40</v>
      </c>
      <c r="AA2" s="5" t="s">
        <v>15</v>
      </c>
      <c r="AB2" s="11" t="s">
        <v>2</v>
      </c>
      <c r="AC2" s="11" t="s">
        <v>3</v>
      </c>
      <c r="AD2" s="12" t="s">
        <v>4</v>
      </c>
    </row>
    <row r="3" spans="1:30" ht="12.75">
      <c r="A3" s="133" t="s">
        <v>5</v>
      </c>
      <c r="B3" s="19" t="s">
        <v>60</v>
      </c>
      <c r="C3" s="20" t="s">
        <v>61</v>
      </c>
      <c r="D3" s="21">
        <v>28410</v>
      </c>
      <c r="E3" s="22" t="s">
        <v>62</v>
      </c>
      <c r="F3" s="64">
        <v>213</v>
      </c>
      <c r="G3" s="65">
        <v>218</v>
      </c>
      <c r="H3" s="65">
        <v>209</v>
      </c>
      <c r="I3" s="65">
        <v>179</v>
      </c>
      <c r="J3" s="65">
        <v>212</v>
      </c>
      <c r="K3" s="66">
        <v>213</v>
      </c>
      <c r="L3" s="21">
        <f aca="true" t="shared" si="0" ref="L3:L34">F3+G3+H3+I3+J3+K3</f>
        <v>1244</v>
      </c>
      <c r="M3" s="64">
        <v>219</v>
      </c>
      <c r="N3" s="65">
        <v>225</v>
      </c>
      <c r="O3" s="65">
        <v>166</v>
      </c>
      <c r="P3" s="65">
        <v>215</v>
      </c>
      <c r="Q3" s="65">
        <v>211</v>
      </c>
      <c r="R3" s="66">
        <v>190</v>
      </c>
      <c r="S3" s="21">
        <f aca="true" t="shared" si="1" ref="S3:S34">M3+N3+O3+P3+Q3+R3</f>
        <v>1226</v>
      </c>
      <c r="T3" s="76">
        <v>175</v>
      </c>
      <c r="U3" s="65">
        <v>186</v>
      </c>
      <c r="V3" s="65">
        <v>196</v>
      </c>
      <c r="W3" s="65">
        <v>164</v>
      </c>
      <c r="X3" s="65">
        <v>223</v>
      </c>
      <c r="Y3" s="77">
        <v>203</v>
      </c>
      <c r="Z3" s="21">
        <f aca="true" t="shared" si="2" ref="Z3:Z34">T3+U3+V3+W3+X3+Y3</f>
        <v>1147</v>
      </c>
      <c r="AA3" s="26">
        <f aca="true" t="shared" si="3" ref="AA3:AA34">L3+S3+Z3</f>
        <v>3617</v>
      </c>
      <c r="AB3" s="27"/>
      <c r="AC3" s="21">
        <f aca="true" t="shared" si="4" ref="AC3:AC34">IF(L3&gt;0,6)+IF(S3&gt;0,6)+IF(Z3&gt;0,6)</f>
        <v>18</v>
      </c>
      <c r="AD3" s="28"/>
    </row>
    <row r="4" spans="1:30" ht="12.75">
      <c r="A4" s="134"/>
      <c r="B4" s="29" t="s">
        <v>63</v>
      </c>
      <c r="C4" s="30" t="s">
        <v>64</v>
      </c>
      <c r="D4" s="31">
        <v>28121</v>
      </c>
      <c r="E4" s="30" t="s">
        <v>62</v>
      </c>
      <c r="F4" s="67">
        <v>207</v>
      </c>
      <c r="G4" s="68">
        <v>204</v>
      </c>
      <c r="H4" s="68">
        <v>236</v>
      </c>
      <c r="I4" s="68">
        <v>243</v>
      </c>
      <c r="J4" s="68">
        <v>243</v>
      </c>
      <c r="K4" s="69">
        <v>216</v>
      </c>
      <c r="L4" s="31">
        <f t="shared" si="0"/>
        <v>1349</v>
      </c>
      <c r="M4" s="67">
        <v>187</v>
      </c>
      <c r="N4" s="68">
        <v>174</v>
      </c>
      <c r="O4" s="68">
        <v>218</v>
      </c>
      <c r="P4" s="68">
        <v>163</v>
      </c>
      <c r="Q4" s="68">
        <v>149</v>
      </c>
      <c r="R4" s="69">
        <v>157</v>
      </c>
      <c r="S4" s="31">
        <f t="shared" si="1"/>
        <v>1048</v>
      </c>
      <c r="T4" s="78">
        <v>188</v>
      </c>
      <c r="U4" s="68">
        <v>191</v>
      </c>
      <c r="V4" s="68">
        <v>199</v>
      </c>
      <c r="W4" s="68">
        <v>205</v>
      </c>
      <c r="X4" s="68">
        <v>188</v>
      </c>
      <c r="Y4" s="79">
        <v>200</v>
      </c>
      <c r="Z4" s="31">
        <f t="shared" si="2"/>
        <v>1171</v>
      </c>
      <c r="AA4" s="35">
        <f t="shared" si="3"/>
        <v>3568</v>
      </c>
      <c r="AB4" s="36"/>
      <c r="AC4" s="31">
        <f t="shared" si="4"/>
        <v>18</v>
      </c>
      <c r="AD4" s="37"/>
    </row>
    <row r="5" spans="1:30" ht="12.75">
      <c r="A5" s="134"/>
      <c r="B5" s="29" t="s">
        <v>65</v>
      </c>
      <c r="C5" s="30" t="s">
        <v>66</v>
      </c>
      <c r="D5" s="31">
        <v>12936</v>
      </c>
      <c r="E5" s="30" t="s">
        <v>67</v>
      </c>
      <c r="F5" s="67">
        <v>246</v>
      </c>
      <c r="G5" s="68">
        <v>246</v>
      </c>
      <c r="H5" s="68">
        <v>203</v>
      </c>
      <c r="I5" s="68">
        <v>241</v>
      </c>
      <c r="J5" s="68">
        <v>204</v>
      </c>
      <c r="K5" s="69">
        <v>240</v>
      </c>
      <c r="L5" s="31">
        <f t="shared" si="0"/>
        <v>1380</v>
      </c>
      <c r="M5" s="67">
        <v>201</v>
      </c>
      <c r="N5" s="68">
        <v>158</v>
      </c>
      <c r="O5" s="68">
        <v>190</v>
      </c>
      <c r="P5" s="68">
        <v>196</v>
      </c>
      <c r="Q5" s="68">
        <v>212</v>
      </c>
      <c r="R5" s="69">
        <v>197</v>
      </c>
      <c r="S5" s="31">
        <f t="shared" si="1"/>
        <v>1154</v>
      </c>
      <c r="T5" s="78">
        <v>218</v>
      </c>
      <c r="U5" s="68">
        <v>225</v>
      </c>
      <c r="V5" s="68">
        <v>200</v>
      </c>
      <c r="W5" s="68">
        <v>233</v>
      </c>
      <c r="X5" s="68">
        <v>190</v>
      </c>
      <c r="Y5" s="79">
        <v>171</v>
      </c>
      <c r="Z5" s="31">
        <f t="shared" si="2"/>
        <v>1237</v>
      </c>
      <c r="AA5" s="35">
        <f t="shared" si="3"/>
        <v>3771</v>
      </c>
      <c r="AB5" s="36"/>
      <c r="AC5" s="31">
        <f t="shared" si="4"/>
        <v>18</v>
      </c>
      <c r="AD5" s="37"/>
    </row>
    <row r="6" spans="1:30" ht="13.5" thickBot="1">
      <c r="A6" s="135"/>
      <c r="B6" s="38"/>
      <c r="C6" s="39"/>
      <c r="D6" s="40"/>
      <c r="E6" s="39"/>
      <c r="F6" s="70"/>
      <c r="G6" s="71"/>
      <c r="H6" s="71"/>
      <c r="I6" s="71"/>
      <c r="J6" s="71"/>
      <c r="K6" s="72"/>
      <c r="L6" s="42">
        <f t="shared" si="0"/>
        <v>0</v>
      </c>
      <c r="M6" s="70"/>
      <c r="N6" s="71"/>
      <c r="O6" s="71"/>
      <c r="P6" s="71"/>
      <c r="Q6" s="71"/>
      <c r="R6" s="72"/>
      <c r="S6" s="42">
        <f t="shared" si="1"/>
        <v>0</v>
      </c>
      <c r="T6" s="80"/>
      <c r="U6" s="81"/>
      <c r="V6" s="81"/>
      <c r="W6" s="81"/>
      <c r="X6" s="81"/>
      <c r="Y6" s="82"/>
      <c r="Z6" s="42">
        <f t="shared" si="2"/>
        <v>0</v>
      </c>
      <c r="AA6" s="46">
        <f t="shared" si="3"/>
        <v>0</v>
      </c>
      <c r="AB6" s="47">
        <f>AA3+AA4+AA5+AA6</f>
        <v>10956</v>
      </c>
      <c r="AC6" s="40">
        <f t="shared" si="4"/>
        <v>0</v>
      </c>
      <c r="AD6" s="48">
        <f>AB6/(AC3+AC4+AC5+AC6)</f>
        <v>202.88888888888889</v>
      </c>
    </row>
    <row r="7" spans="1:30" ht="12.75">
      <c r="A7" s="136" t="s">
        <v>6</v>
      </c>
      <c r="B7" s="49" t="s">
        <v>48</v>
      </c>
      <c r="C7" s="22" t="s">
        <v>54</v>
      </c>
      <c r="D7" s="21">
        <v>12845</v>
      </c>
      <c r="E7" s="22" t="s">
        <v>51</v>
      </c>
      <c r="F7" s="64">
        <v>256</v>
      </c>
      <c r="G7" s="65">
        <v>169</v>
      </c>
      <c r="H7" s="65">
        <v>238</v>
      </c>
      <c r="I7" s="65">
        <v>220</v>
      </c>
      <c r="J7" s="65">
        <v>225</v>
      </c>
      <c r="K7" s="66">
        <v>196</v>
      </c>
      <c r="L7" s="21">
        <f t="shared" si="0"/>
        <v>1304</v>
      </c>
      <c r="M7" s="64">
        <v>157</v>
      </c>
      <c r="N7" s="65">
        <v>191</v>
      </c>
      <c r="O7" s="65">
        <v>201</v>
      </c>
      <c r="P7" s="65">
        <v>236</v>
      </c>
      <c r="Q7" s="65">
        <v>182</v>
      </c>
      <c r="R7" s="66">
        <v>162</v>
      </c>
      <c r="S7" s="21">
        <f t="shared" si="1"/>
        <v>1129</v>
      </c>
      <c r="T7" s="76">
        <v>234</v>
      </c>
      <c r="U7" s="65">
        <v>213</v>
      </c>
      <c r="V7" s="65">
        <v>191</v>
      </c>
      <c r="W7" s="65">
        <v>165</v>
      </c>
      <c r="X7" s="65">
        <v>183</v>
      </c>
      <c r="Y7" s="77">
        <v>162</v>
      </c>
      <c r="Z7" s="21">
        <f t="shared" si="2"/>
        <v>1148</v>
      </c>
      <c r="AA7" s="50">
        <f t="shared" si="3"/>
        <v>3581</v>
      </c>
      <c r="AB7" s="27"/>
      <c r="AC7" s="51">
        <f t="shared" si="4"/>
        <v>18</v>
      </c>
      <c r="AD7" s="28"/>
    </row>
    <row r="8" spans="1:30" ht="12.75">
      <c r="A8" s="137"/>
      <c r="B8" s="29" t="s">
        <v>49</v>
      </c>
      <c r="C8" s="30" t="s">
        <v>53</v>
      </c>
      <c r="D8" s="31">
        <v>13629</v>
      </c>
      <c r="E8" s="30" t="s">
        <v>51</v>
      </c>
      <c r="F8" s="67">
        <v>204</v>
      </c>
      <c r="G8" s="68">
        <v>217</v>
      </c>
      <c r="H8" s="68">
        <v>215</v>
      </c>
      <c r="I8" s="68">
        <v>245</v>
      </c>
      <c r="J8" s="68">
        <v>219</v>
      </c>
      <c r="K8" s="69">
        <v>206</v>
      </c>
      <c r="L8" s="31">
        <f t="shared" si="0"/>
        <v>1306</v>
      </c>
      <c r="M8" s="67">
        <v>150</v>
      </c>
      <c r="N8" s="68">
        <v>211</v>
      </c>
      <c r="O8" s="68">
        <v>202</v>
      </c>
      <c r="P8" s="68">
        <v>158</v>
      </c>
      <c r="Q8" s="68">
        <v>194</v>
      </c>
      <c r="R8" s="69">
        <v>228</v>
      </c>
      <c r="S8" s="31">
        <f t="shared" si="1"/>
        <v>1143</v>
      </c>
      <c r="T8" s="78">
        <v>210</v>
      </c>
      <c r="U8" s="68">
        <v>215</v>
      </c>
      <c r="V8" s="68">
        <v>221</v>
      </c>
      <c r="W8" s="68">
        <v>206</v>
      </c>
      <c r="X8" s="68">
        <v>203</v>
      </c>
      <c r="Y8" s="79">
        <v>263</v>
      </c>
      <c r="Z8" s="31">
        <f t="shared" si="2"/>
        <v>1318</v>
      </c>
      <c r="AA8" s="35">
        <f t="shared" si="3"/>
        <v>3767</v>
      </c>
      <c r="AB8" s="36"/>
      <c r="AC8" s="31">
        <f t="shared" si="4"/>
        <v>18</v>
      </c>
      <c r="AD8" s="37"/>
    </row>
    <row r="9" spans="1:30" ht="12.75">
      <c r="A9" s="137"/>
      <c r="B9" s="29" t="s">
        <v>50</v>
      </c>
      <c r="C9" s="30" t="s">
        <v>52</v>
      </c>
      <c r="D9" s="31">
        <v>12813</v>
      </c>
      <c r="E9" s="30" t="s">
        <v>51</v>
      </c>
      <c r="F9" s="67"/>
      <c r="G9" s="68"/>
      <c r="H9" s="68"/>
      <c r="I9" s="68"/>
      <c r="J9" s="68"/>
      <c r="K9" s="69"/>
      <c r="L9" s="31">
        <f t="shared" si="0"/>
        <v>0</v>
      </c>
      <c r="M9" s="67">
        <v>215</v>
      </c>
      <c r="N9" s="68">
        <v>175</v>
      </c>
      <c r="O9" s="68">
        <v>204</v>
      </c>
      <c r="P9" s="68">
        <v>200</v>
      </c>
      <c r="Q9" s="68">
        <v>169</v>
      </c>
      <c r="R9" s="69">
        <v>180</v>
      </c>
      <c r="S9" s="31">
        <f t="shared" si="1"/>
        <v>1143</v>
      </c>
      <c r="T9" s="78">
        <v>199</v>
      </c>
      <c r="U9" s="68">
        <v>186</v>
      </c>
      <c r="V9" s="68">
        <v>209</v>
      </c>
      <c r="W9" s="68">
        <v>231</v>
      </c>
      <c r="X9" s="68">
        <v>183</v>
      </c>
      <c r="Y9" s="79">
        <v>231</v>
      </c>
      <c r="Z9" s="31">
        <f t="shared" si="2"/>
        <v>1239</v>
      </c>
      <c r="AA9" s="35">
        <f t="shared" si="3"/>
        <v>2382</v>
      </c>
      <c r="AB9" s="36"/>
      <c r="AC9" s="31">
        <f t="shared" si="4"/>
        <v>12</v>
      </c>
      <c r="AD9" s="37"/>
    </row>
    <row r="10" spans="1:30" ht="13.5" thickBot="1">
      <c r="A10" s="138"/>
      <c r="B10" s="38" t="s">
        <v>55</v>
      </c>
      <c r="C10" s="39" t="s">
        <v>68</v>
      </c>
      <c r="D10" s="40"/>
      <c r="E10" s="39" t="s">
        <v>69</v>
      </c>
      <c r="F10" s="70">
        <v>151</v>
      </c>
      <c r="G10" s="71">
        <v>210</v>
      </c>
      <c r="H10" s="71">
        <v>220</v>
      </c>
      <c r="I10" s="71">
        <v>197</v>
      </c>
      <c r="J10" s="71">
        <v>181</v>
      </c>
      <c r="K10" s="72">
        <v>159</v>
      </c>
      <c r="L10" s="42">
        <f t="shared" si="0"/>
        <v>1118</v>
      </c>
      <c r="M10" s="70"/>
      <c r="N10" s="71"/>
      <c r="O10" s="71"/>
      <c r="P10" s="71"/>
      <c r="Q10" s="71"/>
      <c r="R10" s="72"/>
      <c r="S10" s="42">
        <f t="shared" si="1"/>
        <v>0</v>
      </c>
      <c r="T10" s="80"/>
      <c r="U10" s="81"/>
      <c r="V10" s="81"/>
      <c r="W10" s="81"/>
      <c r="X10" s="81"/>
      <c r="Y10" s="82"/>
      <c r="Z10" s="42">
        <f t="shared" si="2"/>
        <v>0</v>
      </c>
      <c r="AA10" s="52">
        <f t="shared" si="3"/>
        <v>1118</v>
      </c>
      <c r="AB10" s="47">
        <f>AA7+AA8+AA9+AA10</f>
        <v>10848</v>
      </c>
      <c r="AC10" s="53">
        <f t="shared" si="4"/>
        <v>6</v>
      </c>
      <c r="AD10" s="48">
        <f>AB10/(AC7+AC8+AC9+AC10)</f>
        <v>200.88888888888889</v>
      </c>
    </row>
    <row r="11" spans="1:30" ht="12.75">
      <c r="A11" s="139" t="s">
        <v>7</v>
      </c>
      <c r="B11" s="49" t="s">
        <v>41</v>
      </c>
      <c r="C11" s="22" t="s">
        <v>42</v>
      </c>
      <c r="D11" s="21">
        <v>28018</v>
      </c>
      <c r="E11" s="22" t="s">
        <v>43</v>
      </c>
      <c r="F11" s="64">
        <v>171</v>
      </c>
      <c r="G11" s="65">
        <v>223</v>
      </c>
      <c r="H11" s="65">
        <v>140</v>
      </c>
      <c r="I11" s="65">
        <v>206</v>
      </c>
      <c r="J11" s="65">
        <v>167</v>
      </c>
      <c r="K11" s="66">
        <v>221</v>
      </c>
      <c r="L11" s="21">
        <f t="shared" si="0"/>
        <v>1128</v>
      </c>
      <c r="M11" s="64">
        <v>214</v>
      </c>
      <c r="N11" s="65">
        <v>207</v>
      </c>
      <c r="O11" s="65">
        <v>140</v>
      </c>
      <c r="P11" s="65">
        <v>245</v>
      </c>
      <c r="Q11" s="65">
        <v>130</v>
      </c>
      <c r="R11" s="66">
        <v>143</v>
      </c>
      <c r="S11" s="31">
        <f t="shared" si="1"/>
        <v>1079</v>
      </c>
      <c r="T11" s="76">
        <v>217</v>
      </c>
      <c r="U11" s="65">
        <v>135</v>
      </c>
      <c r="V11" s="65">
        <v>211</v>
      </c>
      <c r="W11" s="65">
        <v>152</v>
      </c>
      <c r="X11" s="65">
        <v>189</v>
      </c>
      <c r="Y11" s="77">
        <v>175</v>
      </c>
      <c r="Z11" s="21">
        <f t="shared" si="2"/>
        <v>1079</v>
      </c>
      <c r="AA11" s="50">
        <f>L11+S11+Z11</f>
        <v>3286</v>
      </c>
      <c r="AB11" s="27"/>
      <c r="AC11" s="51">
        <f>IF(L11&gt;0,6)+IF(S11&gt;0,6)+IF(Z11&gt;0,6)</f>
        <v>18</v>
      </c>
      <c r="AD11" s="28"/>
    </row>
    <row r="12" spans="1:30" ht="12.75">
      <c r="A12" s="140"/>
      <c r="B12" s="29" t="s">
        <v>44</v>
      </c>
      <c r="C12" s="30" t="s">
        <v>45</v>
      </c>
      <c r="D12" s="31">
        <v>28027</v>
      </c>
      <c r="E12" s="30" t="s">
        <v>43</v>
      </c>
      <c r="F12" s="67">
        <v>173</v>
      </c>
      <c r="G12" s="68">
        <v>171</v>
      </c>
      <c r="H12" s="68">
        <v>160</v>
      </c>
      <c r="I12" s="68">
        <v>171</v>
      </c>
      <c r="J12" s="68">
        <v>216</v>
      </c>
      <c r="K12" s="69">
        <v>207</v>
      </c>
      <c r="L12" s="31">
        <f t="shared" si="0"/>
        <v>1098</v>
      </c>
      <c r="M12" s="67">
        <v>186</v>
      </c>
      <c r="N12" s="68">
        <v>147</v>
      </c>
      <c r="O12" s="68">
        <v>259</v>
      </c>
      <c r="P12" s="68">
        <v>205</v>
      </c>
      <c r="Q12" s="68">
        <v>160</v>
      </c>
      <c r="R12" s="69">
        <v>194</v>
      </c>
      <c r="S12" s="31">
        <f t="shared" si="1"/>
        <v>1151</v>
      </c>
      <c r="T12" s="78">
        <v>190</v>
      </c>
      <c r="U12" s="68">
        <v>214</v>
      </c>
      <c r="V12" s="68">
        <v>170</v>
      </c>
      <c r="W12" s="68">
        <v>151</v>
      </c>
      <c r="X12" s="68">
        <v>201</v>
      </c>
      <c r="Y12" s="79">
        <v>166</v>
      </c>
      <c r="Z12" s="31">
        <f t="shared" si="2"/>
        <v>1092</v>
      </c>
      <c r="AA12" s="35">
        <f t="shared" si="3"/>
        <v>3341</v>
      </c>
      <c r="AB12" s="36"/>
      <c r="AC12" s="31">
        <f t="shared" si="4"/>
        <v>18</v>
      </c>
      <c r="AD12" s="37"/>
    </row>
    <row r="13" spans="1:30" ht="12.75">
      <c r="A13" s="140"/>
      <c r="B13" s="145" t="s">
        <v>46</v>
      </c>
      <c r="C13" s="146" t="s">
        <v>47</v>
      </c>
      <c r="D13" s="147">
        <v>28153</v>
      </c>
      <c r="E13" s="146" t="s">
        <v>16</v>
      </c>
      <c r="F13" s="67">
        <v>232</v>
      </c>
      <c r="G13" s="68">
        <v>153</v>
      </c>
      <c r="H13" s="68">
        <v>182</v>
      </c>
      <c r="I13" s="68">
        <v>205</v>
      </c>
      <c r="J13" s="68">
        <v>200</v>
      </c>
      <c r="K13" s="83">
        <v>300</v>
      </c>
      <c r="L13" s="31">
        <f t="shared" si="0"/>
        <v>1272</v>
      </c>
      <c r="M13" s="67">
        <v>179</v>
      </c>
      <c r="N13" s="68">
        <v>197</v>
      </c>
      <c r="O13" s="68">
        <v>181</v>
      </c>
      <c r="P13" s="68">
        <v>202</v>
      </c>
      <c r="Q13" s="68">
        <v>181</v>
      </c>
      <c r="R13" s="69">
        <v>178</v>
      </c>
      <c r="S13" s="31">
        <f t="shared" si="1"/>
        <v>1118</v>
      </c>
      <c r="T13" s="78">
        <v>226</v>
      </c>
      <c r="U13" s="68">
        <v>195</v>
      </c>
      <c r="V13" s="68">
        <v>189</v>
      </c>
      <c r="W13" s="68">
        <v>223</v>
      </c>
      <c r="X13" s="68">
        <v>201</v>
      </c>
      <c r="Y13" s="79">
        <v>169</v>
      </c>
      <c r="Z13" s="31">
        <f t="shared" si="2"/>
        <v>1203</v>
      </c>
      <c r="AA13" s="35">
        <f t="shared" si="3"/>
        <v>3593</v>
      </c>
      <c r="AB13" s="36"/>
      <c r="AC13" s="31">
        <f t="shared" si="4"/>
        <v>18</v>
      </c>
      <c r="AD13" s="37"/>
    </row>
    <row r="14" spans="1:30" ht="13.5" thickBot="1">
      <c r="A14" s="141"/>
      <c r="B14" s="38"/>
      <c r="C14" s="39"/>
      <c r="D14" s="40"/>
      <c r="E14" s="39"/>
      <c r="F14" s="70"/>
      <c r="G14" s="71"/>
      <c r="H14" s="71"/>
      <c r="I14" s="71"/>
      <c r="J14" s="71"/>
      <c r="K14" s="72"/>
      <c r="L14" s="42">
        <f t="shared" si="0"/>
        <v>0</v>
      </c>
      <c r="M14" s="70"/>
      <c r="N14" s="71"/>
      <c r="O14" s="71"/>
      <c r="P14" s="71"/>
      <c r="Q14" s="71"/>
      <c r="R14" s="72"/>
      <c r="S14" s="42">
        <f t="shared" si="1"/>
        <v>0</v>
      </c>
      <c r="T14" s="80"/>
      <c r="U14" s="81"/>
      <c r="V14" s="81"/>
      <c r="W14" s="81"/>
      <c r="X14" s="81"/>
      <c r="Y14" s="82"/>
      <c r="Z14" s="42">
        <f t="shared" si="2"/>
        <v>0</v>
      </c>
      <c r="AA14" s="52">
        <f t="shared" si="3"/>
        <v>0</v>
      </c>
      <c r="AB14" s="47">
        <f>AA11+AA12+AA13+AA14</f>
        <v>10220</v>
      </c>
      <c r="AC14" s="53">
        <f t="shared" si="4"/>
        <v>0</v>
      </c>
      <c r="AD14" s="48">
        <f>AB14/(AC11+AC12+AC13+AC14)</f>
        <v>189.25925925925927</v>
      </c>
    </row>
    <row r="15" spans="1:30" ht="12.75">
      <c r="A15" s="127" t="s">
        <v>8</v>
      </c>
      <c r="B15" s="49" t="s">
        <v>55</v>
      </c>
      <c r="C15" s="22" t="s">
        <v>56</v>
      </c>
      <c r="D15" s="21"/>
      <c r="E15" s="22" t="s">
        <v>51</v>
      </c>
      <c r="F15" s="64">
        <v>195</v>
      </c>
      <c r="G15" s="65">
        <v>194</v>
      </c>
      <c r="H15" s="65">
        <v>238</v>
      </c>
      <c r="I15" s="65">
        <v>167</v>
      </c>
      <c r="J15" s="65">
        <v>169</v>
      </c>
      <c r="K15" s="66">
        <v>186</v>
      </c>
      <c r="L15" s="21">
        <f t="shared" si="0"/>
        <v>1149</v>
      </c>
      <c r="M15" s="64">
        <v>167</v>
      </c>
      <c r="N15" s="65">
        <v>198</v>
      </c>
      <c r="O15" s="65">
        <v>187</v>
      </c>
      <c r="P15" s="65">
        <v>207</v>
      </c>
      <c r="Q15" s="65">
        <v>181</v>
      </c>
      <c r="R15" s="66">
        <v>156</v>
      </c>
      <c r="S15" s="21">
        <f t="shared" si="1"/>
        <v>1096</v>
      </c>
      <c r="T15" s="76">
        <v>175</v>
      </c>
      <c r="U15" s="65">
        <v>119</v>
      </c>
      <c r="V15" s="65">
        <v>179</v>
      </c>
      <c r="W15" s="65">
        <v>200</v>
      </c>
      <c r="X15" s="65">
        <v>168</v>
      </c>
      <c r="Y15" s="77">
        <v>169</v>
      </c>
      <c r="Z15" s="21">
        <f t="shared" si="2"/>
        <v>1010</v>
      </c>
      <c r="AA15" s="50">
        <f t="shared" si="3"/>
        <v>3255</v>
      </c>
      <c r="AB15" s="27"/>
      <c r="AC15" s="51">
        <f t="shared" si="4"/>
        <v>18</v>
      </c>
      <c r="AD15" s="28"/>
    </row>
    <row r="16" spans="1:30" ht="12.75">
      <c r="A16" s="128"/>
      <c r="B16" s="29" t="s">
        <v>57</v>
      </c>
      <c r="C16" s="30" t="s">
        <v>58</v>
      </c>
      <c r="D16" s="31"/>
      <c r="E16" s="30" t="s">
        <v>51</v>
      </c>
      <c r="F16" s="67">
        <v>203</v>
      </c>
      <c r="G16" s="68">
        <v>137</v>
      </c>
      <c r="H16" s="68">
        <v>180</v>
      </c>
      <c r="I16" s="68">
        <v>129</v>
      </c>
      <c r="J16" s="68">
        <v>175</v>
      </c>
      <c r="K16" s="69">
        <v>176</v>
      </c>
      <c r="L16" s="31">
        <f t="shared" si="0"/>
        <v>1000</v>
      </c>
      <c r="M16" s="67">
        <v>127</v>
      </c>
      <c r="N16" s="68">
        <v>173</v>
      </c>
      <c r="O16" s="68">
        <v>149</v>
      </c>
      <c r="P16" s="68">
        <v>184</v>
      </c>
      <c r="Q16" s="68">
        <v>161</v>
      </c>
      <c r="R16" s="69">
        <v>182</v>
      </c>
      <c r="S16" s="31">
        <f t="shared" si="1"/>
        <v>976</v>
      </c>
      <c r="T16" s="78">
        <v>163</v>
      </c>
      <c r="U16" s="68">
        <v>162</v>
      </c>
      <c r="V16" s="68">
        <v>217</v>
      </c>
      <c r="W16" s="68">
        <v>156</v>
      </c>
      <c r="X16" s="68">
        <v>156</v>
      </c>
      <c r="Y16" s="79">
        <v>189</v>
      </c>
      <c r="Z16" s="31">
        <f t="shared" si="2"/>
        <v>1043</v>
      </c>
      <c r="AA16" s="35">
        <f t="shared" si="3"/>
        <v>3019</v>
      </c>
      <c r="AB16" s="36"/>
      <c r="AC16" s="31">
        <f t="shared" si="4"/>
        <v>18</v>
      </c>
      <c r="AD16" s="37"/>
    </row>
    <row r="17" spans="1:30" ht="12.75">
      <c r="A17" s="128"/>
      <c r="B17" s="29" t="s">
        <v>59</v>
      </c>
      <c r="C17" s="30" t="s">
        <v>47</v>
      </c>
      <c r="D17" s="31"/>
      <c r="E17" s="30" t="s">
        <v>51</v>
      </c>
      <c r="F17" s="67">
        <v>221</v>
      </c>
      <c r="G17" s="68">
        <v>191</v>
      </c>
      <c r="H17" s="68">
        <v>223</v>
      </c>
      <c r="I17" s="68">
        <v>220</v>
      </c>
      <c r="J17" s="68">
        <v>223</v>
      </c>
      <c r="K17" s="69">
        <v>196</v>
      </c>
      <c r="L17" s="31">
        <f t="shared" si="0"/>
        <v>1274</v>
      </c>
      <c r="M17" s="67">
        <v>149</v>
      </c>
      <c r="N17" s="68">
        <v>207</v>
      </c>
      <c r="O17" s="68">
        <v>203</v>
      </c>
      <c r="P17" s="68">
        <v>224</v>
      </c>
      <c r="Q17" s="68">
        <v>190</v>
      </c>
      <c r="R17" s="69">
        <v>232</v>
      </c>
      <c r="S17" s="31">
        <f t="shared" si="1"/>
        <v>1205</v>
      </c>
      <c r="T17" s="78">
        <v>198</v>
      </c>
      <c r="U17" s="68">
        <v>187</v>
      </c>
      <c r="V17" s="68">
        <v>169</v>
      </c>
      <c r="W17" s="68">
        <v>190</v>
      </c>
      <c r="X17" s="68">
        <v>159</v>
      </c>
      <c r="Y17" s="79">
        <v>191</v>
      </c>
      <c r="Z17" s="31">
        <f t="shared" si="2"/>
        <v>1094</v>
      </c>
      <c r="AA17" s="35">
        <f t="shared" si="3"/>
        <v>3573</v>
      </c>
      <c r="AB17" s="36"/>
      <c r="AC17" s="31">
        <f t="shared" si="4"/>
        <v>18</v>
      </c>
      <c r="AD17" s="37"/>
    </row>
    <row r="18" spans="1:30" ht="13.5" thickBot="1">
      <c r="A18" s="129"/>
      <c r="B18" s="38"/>
      <c r="C18" s="39"/>
      <c r="D18" s="40"/>
      <c r="E18" s="39"/>
      <c r="F18" s="70"/>
      <c r="G18" s="71"/>
      <c r="H18" s="71"/>
      <c r="I18" s="71"/>
      <c r="J18" s="71"/>
      <c r="K18" s="72"/>
      <c r="L18" s="42">
        <f t="shared" si="0"/>
        <v>0</v>
      </c>
      <c r="M18" s="70"/>
      <c r="N18" s="71"/>
      <c r="O18" s="71"/>
      <c r="P18" s="71"/>
      <c r="Q18" s="71"/>
      <c r="R18" s="72"/>
      <c r="S18" s="42">
        <f t="shared" si="1"/>
        <v>0</v>
      </c>
      <c r="T18" s="80"/>
      <c r="U18" s="81"/>
      <c r="V18" s="81"/>
      <c r="W18" s="81"/>
      <c r="X18" s="81"/>
      <c r="Y18" s="82"/>
      <c r="Z18" s="42">
        <f t="shared" si="2"/>
        <v>0</v>
      </c>
      <c r="AA18" s="52">
        <f t="shared" si="3"/>
        <v>0</v>
      </c>
      <c r="AB18" s="47">
        <f>AA15+AA16+AA17+AA18</f>
        <v>9847</v>
      </c>
      <c r="AC18" s="53">
        <f t="shared" si="4"/>
        <v>0</v>
      </c>
      <c r="AD18" s="48">
        <f>AB18/(AC15+AC16+AC17+AC18)</f>
        <v>182.35185185185185</v>
      </c>
    </row>
    <row r="19" spans="1:30" ht="12.75">
      <c r="A19" s="127" t="s">
        <v>9</v>
      </c>
      <c r="B19" s="49" t="s">
        <v>87</v>
      </c>
      <c r="C19" s="22" t="s">
        <v>88</v>
      </c>
      <c r="D19" s="21">
        <v>12964</v>
      </c>
      <c r="E19" s="22" t="s">
        <v>62</v>
      </c>
      <c r="F19" s="64">
        <v>204</v>
      </c>
      <c r="G19" s="65">
        <v>268</v>
      </c>
      <c r="H19" s="65">
        <v>225</v>
      </c>
      <c r="I19" s="65">
        <v>187</v>
      </c>
      <c r="J19" s="65">
        <v>195</v>
      </c>
      <c r="K19" s="66">
        <v>190</v>
      </c>
      <c r="L19" s="21">
        <f t="shared" si="0"/>
        <v>1269</v>
      </c>
      <c r="M19" s="64">
        <v>138</v>
      </c>
      <c r="N19" s="65">
        <v>215</v>
      </c>
      <c r="O19" s="65">
        <v>157</v>
      </c>
      <c r="P19" s="65">
        <v>162</v>
      </c>
      <c r="Q19" s="65">
        <v>224</v>
      </c>
      <c r="R19" s="66">
        <v>182</v>
      </c>
      <c r="S19" s="21">
        <f t="shared" si="1"/>
        <v>1078</v>
      </c>
      <c r="T19" s="76">
        <v>187</v>
      </c>
      <c r="U19" s="65">
        <v>190</v>
      </c>
      <c r="V19" s="65">
        <v>207</v>
      </c>
      <c r="W19" s="65">
        <v>135</v>
      </c>
      <c r="X19" s="65">
        <v>215</v>
      </c>
      <c r="Y19" s="77">
        <v>181</v>
      </c>
      <c r="Z19" s="21">
        <f t="shared" si="2"/>
        <v>1115</v>
      </c>
      <c r="AA19" s="50">
        <f t="shared" si="3"/>
        <v>3462</v>
      </c>
      <c r="AB19" s="27"/>
      <c r="AC19" s="51">
        <f t="shared" si="4"/>
        <v>18</v>
      </c>
      <c r="AD19" s="28"/>
    </row>
    <row r="20" spans="1:30" ht="12.75">
      <c r="A20" s="128"/>
      <c r="B20" s="29" t="s">
        <v>89</v>
      </c>
      <c r="C20" s="30" t="s">
        <v>71</v>
      </c>
      <c r="D20" s="31">
        <v>12769</v>
      </c>
      <c r="E20" s="30" t="s">
        <v>62</v>
      </c>
      <c r="F20" s="67">
        <v>157</v>
      </c>
      <c r="G20" s="68">
        <v>197</v>
      </c>
      <c r="H20" s="68">
        <v>274</v>
      </c>
      <c r="I20" s="68">
        <v>199</v>
      </c>
      <c r="J20" s="68">
        <v>179</v>
      </c>
      <c r="K20" s="69">
        <v>137</v>
      </c>
      <c r="L20" s="31">
        <f t="shared" si="0"/>
        <v>1143</v>
      </c>
      <c r="M20" s="67">
        <v>156</v>
      </c>
      <c r="N20" s="68">
        <v>106</v>
      </c>
      <c r="O20" s="68">
        <v>191</v>
      </c>
      <c r="P20" s="68">
        <v>97</v>
      </c>
      <c r="Q20" s="68">
        <v>156</v>
      </c>
      <c r="R20" s="69">
        <v>186</v>
      </c>
      <c r="S20" s="31">
        <f t="shared" si="1"/>
        <v>892</v>
      </c>
      <c r="T20" s="78">
        <v>192</v>
      </c>
      <c r="U20" s="68">
        <v>188</v>
      </c>
      <c r="V20" s="68">
        <v>131</v>
      </c>
      <c r="W20" s="68">
        <v>139</v>
      </c>
      <c r="X20" s="68">
        <v>192</v>
      </c>
      <c r="Y20" s="79">
        <v>147</v>
      </c>
      <c r="Z20" s="31">
        <f t="shared" si="2"/>
        <v>989</v>
      </c>
      <c r="AA20" s="35">
        <f t="shared" si="3"/>
        <v>3024</v>
      </c>
      <c r="AB20" s="36"/>
      <c r="AC20" s="31">
        <f t="shared" si="4"/>
        <v>18</v>
      </c>
      <c r="AD20" s="37"/>
    </row>
    <row r="21" spans="1:30" ht="12.75">
      <c r="A21" s="128"/>
      <c r="B21" s="29" t="s">
        <v>90</v>
      </c>
      <c r="C21" s="30" t="s">
        <v>91</v>
      </c>
      <c r="D21" s="31">
        <v>12770</v>
      </c>
      <c r="E21" s="30" t="s">
        <v>62</v>
      </c>
      <c r="F21" s="67">
        <v>167</v>
      </c>
      <c r="G21" s="68">
        <v>162</v>
      </c>
      <c r="H21" s="68">
        <v>194</v>
      </c>
      <c r="I21" s="68">
        <v>180</v>
      </c>
      <c r="J21" s="68">
        <v>185</v>
      </c>
      <c r="K21" s="69">
        <v>154</v>
      </c>
      <c r="L21" s="31">
        <f t="shared" si="0"/>
        <v>1042</v>
      </c>
      <c r="M21" s="67">
        <v>192</v>
      </c>
      <c r="N21" s="68">
        <v>221</v>
      </c>
      <c r="O21" s="68">
        <v>169</v>
      </c>
      <c r="P21" s="68">
        <v>161</v>
      </c>
      <c r="Q21" s="68">
        <v>213</v>
      </c>
      <c r="R21" s="69">
        <v>161</v>
      </c>
      <c r="S21" s="31">
        <f t="shared" si="1"/>
        <v>1117</v>
      </c>
      <c r="T21" s="78">
        <v>144</v>
      </c>
      <c r="U21" s="68">
        <v>190</v>
      </c>
      <c r="V21" s="68">
        <v>200</v>
      </c>
      <c r="W21" s="68">
        <v>222</v>
      </c>
      <c r="X21" s="68">
        <v>155</v>
      </c>
      <c r="Y21" s="79">
        <v>225</v>
      </c>
      <c r="Z21" s="31">
        <f t="shared" si="2"/>
        <v>1136</v>
      </c>
      <c r="AA21" s="35">
        <f t="shared" si="3"/>
        <v>3295</v>
      </c>
      <c r="AB21" s="36"/>
      <c r="AC21" s="31">
        <f t="shared" si="4"/>
        <v>18</v>
      </c>
      <c r="AD21" s="37"/>
    </row>
    <row r="22" spans="1:30" ht="13.5" thickBot="1">
      <c r="A22" s="129"/>
      <c r="B22" s="38"/>
      <c r="C22" s="39"/>
      <c r="D22" s="40"/>
      <c r="E22" s="39"/>
      <c r="F22" s="70"/>
      <c r="G22" s="71"/>
      <c r="H22" s="71"/>
      <c r="I22" s="71"/>
      <c r="J22" s="71"/>
      <c r="K22" s="72"/>
      <c r="L22" s="42">
        <f t="shared" si="0"/>
        <v>0</v>
      </c>
      <c r="M22" s="70"/>
      <c r="N22" s="71"/>
      <c r="O22" s="71"/>
      <c r="P22" s="71"/>
      <c r="Q22" s="71"/>
      <c r="R22" s="72"/>
      <c r="S22" s="42">
        <f t="shared" si="1"/>
        <v>0</v>
      </c>
      <c r="T22" s="80"/>
      <c r="U22" s="81"/>
      <c r="V22" s="81"/>
      <c r="W22" s="81"/>
      <c r="X22" s="81"/>
      <c r="Y22" s="82"/>
      <c r="Z22" s="42">
        <f t="shared" si="2"/>
        <v>0</v>
      </c>
      <c r="AA22" s="52">
        <f t="shared" si="3"/>
        <v>0</v>
      </c>
      <c r="AB22" s="47">
        <f>AA19+AA20+AA21+AA22</f>
        <v>9781</v>
      </c>
      <c r="AC22" s="53">
        <f t="shared" si="4"/>
        <v>0</v>
      </c>
      <c r="AD22" s="48">
        <f>AB22/(AC19+AC20+AC21+AC22)</f>
        <v>181.12962962962962</v>
      </c>
    </row>
    <row r="23" spans="1:30" ht="12.75">
      <c r="A23" s="127" t="s">
        <v>10</v>
      </c>
      <c r="B23" s="49" t="s">
        <v>76</v>
      </c>
      <c r="C23" s="22" t="s">
        <v>77</v>
      </c>
      <c r="D23" s="21">
        <v>28224</v>
      </c>
      <c r="E23" s="22" t="s">
        <v>78</v>
      </c>
      <c r="F23" s="64">
        <v>144</v>
      </c>
      <c r="G23" s="65">
        <v>187</v>
      </c>
      <c r="H23" s="65">
        <v>158</v>
      </c>
      <c r="I23" s="65">
        <v>207</v>
      </c>
      <c r="J23" s="65">
        <v>150</v>
      </c>
      <c r="K23" s="66">
        <v>157</v>
      </c>
      <c r="L23" s="21">
        <f t="shared" si="0"/>
        <v>1003</v>
      </c>
      <c r="M23" s="64">
        <v>148</v>
      </c>
      <c r="N23" s="65">
        <v>128</v>
      </c>
      <c r="O23" s="65">
        <v>126</v>
      </c>
      <c r="P23" s="65">
        <v>195</v>
      </c>
      <c r="Q23" s="65">
        <v>155</v>
      </c>
      <c r="R23" s="66">
        <v>133</v>
      </c>
      <c r="S23" s="21">
        <f t="shared" si="1"/>
        <v>885</v>
      </c>
      <c r="T23" s="76"/>
      <c r="U23" s="65"/>
      <c r="V23" s="65"/>
      <c r="W23" s="65"/>
      <c r="X23" s="65"/>
      <c r="Y23" s="77"/>
      <c r="Z23" s="21">
        <f t="shared" si="2"/>
        <v>0</v>
      </c>
      <c r="AA23" s="50">
        <f t="shared" si="3"/>
        <v>1888</v>
      </c>
      <c r="AB23" s="27"/>
      <c r="AC23" s="51">
        <f t="shared" si="4"/>
        <v>12</v>
      </c>
      <c r="AD23" s="28"/>
    </row>
    <row r="24" spans="1:30" ht="12.75">
      <c r="A24" s="128"/>
      <c r="B24" s="29" t="s">
        <v>79</v>
      </c>
      <c r="C24" s="30" t="s">
        <v>80</v>
      </c>
      <c r="D24" s="31">
        <v>28235</v>
      </c>
      <c r="E24" s="30" t="s">
        <v>78</v>
      </c>
      <c r="F24" s="67">
        <v>163</v>
      </c>
      <c r="G24" s="68">
        <v>201</v>
      </c>
      <c r="H24" s="68">
        <v>163</v>
      </c>
      <c r="I24" s="68">
        <v>231</v>
      </c>
      <c r="J24" s="68">
        <v>140</v>
      </c>
      <c r="K24" s="69">
        <v>147</v>
      </c>
      <c r="L24" s="31">
        <f t="shared" si="0"/>
        <v>1045</v>
      </c>
      <c r="M24" s="67">
        <v>206</v>
      </c>
      <c r="N24" s="68">
        <v>152</v>
      </c>
      <c r="O24" s="68">
        <v>191</v>
      </c>
      <c r="P24" s="68">
        <v>182</v>
      </c>
      <c r="Q24" s="68">
        <v>223</v>
      </c>
      <c r="R24" s="69">
        <v>181</v>
      </c>
      <c r="S24" s="31">
        <f t="shared" si="1"/>
        <v>1135</v>
      </c>
      <c r="T24" s="78">
        <v>125</v>
      </c>
      <c r="U24" s="68">
        <v>183</v>
      </c>
      <c r="V24" s="68">
        <v>175</v>
      </c>
      <c r="W24" s="68">
        <v>223</v>
      </c>
      <c r="X24" s="68">
        <v>182</v>
      </c>
      <c r="Y24" s="79">
        <v>164</v>
      </c>
      <c r="Z24" s="31">
        <f t="shared" si="2"/>
        <v>1052</v>
      </c>
      <c r="AA24" s="35">
        <f t="shared" si="3"/>
        <v>3232</v>
      </c>
      <c r="AB24" s="36"/>
      <c r="AC24" s="31">
        <f t="shared" si="4"/>
        <v>18</v>
      </c>
      <c r="AD24" s="37"/>
    </row>
    <row r="25" spans="1:30" ht="12.75">
      <c r="A25" s="128"/>
      <c r="B25" s="29" t="s">
        <v>81</v>
      </c>
      <c r="C25" s="30" t="s">
        <v>80</v>
      </c>
      <c r="D25" s="31"/>
      <c r="E25" s="30" t="s">
        <v>78</v>
      </c>
      <c r="F25" s="67">
        <v>191</v>
      </c>
      <c r="G25" s="68">
        <v>157</v>
      </c>
      <c r="H25" s="68">
        <v>160</v>
      </c>
      <c r="I25" s="68">
        <v>234</v>
      </c>
      <c r="J25" s="68">
        <v>149</v>
      </c>
      <c r="K25" s="69">
        <v>178</v>
      </c>
      <c r="L25" s="31">
        <f t="shared" si="0"/>
        <v>1069</v>
      </c>
      <c r="M25" s="67"/>
      <c r="N25" s="68"/>
      <c r="O25" s="68"/>
      <c r="P25" s="68"/>
      <c r="Q25" s="68"/>
      <c r="R25" s="69"/>
      <c r="S25" s="31">
        <f t="shared" si="1"/>
        <v>0</v>
      </c>
      <c r="T25" s="78">
        <v>223</v>
      </c>
      <c r="U25" s="68">
        <v>171</v>
      </c>
      <c r="V25" s="68">
        <v>206</v>
      </c>
      <c r="W25" s="68">
        <v>210</v>
      </c>
      <c r="X25" s="68">
        <v>217</v>
      </c>
      <c r="Y25" s="79">
        <v>149</v>
      </c>
      <c r="Z25" s="31">
        <f t="shared" si="2"/>
        <v>1176</v>
      </c>
      <c r="AA25" s="35">
        <f t="shared" si="3"/>
        <v>2245</v>
      </c>
      <c r="AB25" s="36"/>
      <c r="AC25" s="31">
        <f t="shared" si="4"/>
        <v>12</v>
      </c>
      <c r="AD25" s="37"/>
    </row>
    <row r="26" spans="1:30" ht="13.5" thickBot="1">
      <c r="A26" s="129"/>
      <c r="B26" s="38" t="s">
        <v>179</v>
      </c>
      <c r="C26" s="39" t="s">
        <v>180</v>
      </c>
      <c r="D26" s="40">
        <v>12801</v>
      </c>
      <c r="E26" s="39" t="s">
        <v>181</v>
      </c>
      <c r="F26" s="70"/>
      <c r="G26" s="71"/>
      <c r="H26" s="71"/>
      <c r="I26" s="71"/>
      <c r="J26" s="71"/>
      <c r="K26" s="72"/>
      <c r="L26" s="42">
        <f t="shared" si="0"/>
        <v>0</v>
      </c>
      <c r="M26" s="70">
        <v>179</v>
      </c>
      <c r="N26" s="71">
        <v>198</v>
      </c>
      <c r="O26" s="71">
        <v>234</v>
      </c>
      <c r="P26" s="71">
        <v>216</v>
      </c>
      <c r="Q26" s="71">
        <v>226</v>
      </c>
      <c r="R26" s="72">
        <v>189</v>
      </c>
      <c r="S26" s="42">
        <f t="shared" si="1"/>
        <v>1242</v>
      </c>
      <c r="T26" s="80">
        <v>167</v>
      </c>
      <c r="U26" s="81">
        <v>168</v>
      </c>
      <c r="V26" s="81">
        <v>183</v>
      </c>
      <c r="W26" s="81">
        <v>173</v>
      </c>
      <c r="X26" s="81">
        <v>187</v>
      </c>
      <c r="Y26" s="82">
        <v>226</v>
      </c>
      <c r="Z26" s="42">
        <f t="shared" si="2"/>
        <v>1104</v>
      </c>
      <c r="AA26" s="52">
        <f t="shared" si="3"/>
        <v>2346</v>
      </c>
      <c r="AB26" s="47">
        <f>AA23+AA24+AA25+AA26</f>
        <v>9711</v>
      </c>
      <c r="AC26" s="53">
        <f t="shared" si="4"/>
        <v>12</v>
      </c>
      <c r="AD26" s="48">
        <f>AB26/(AC23+AC24+AC25+AC26)</f>
        <v>179.83333333333334</v>
      </c>
    </row>
    <row r="27" spans="1:30" ht="12.75">
      <c r="A27" s="127" t="s">
        <v>11</v>
      </c>
      <c r="B27" s="49" t="s">
        <v>70</v>
      </c>
      <c r="C27" s="22" t="s">
        <v>71</v>
      </c>
      <c r="D27" s="21">
        <v>12761</v>
      </c>
      <c r="E27" s="22" t="s">
        <v>62</v>
      </c>
      <c r="F27" s="64">
        <v>170</v>
      </c>
      <c r="G27" s="65">
        <v>204</v>
      </c>
      <c r="H27" s="65">
        <v>203</v>
      </c>
      <c r="I27" s="65">
        <v>170</v>
      </c>
      <c r="J27" s="65">
        <v>185</v>
      </c>
      <c r="K27" s="66">
        <v>162</v>
      </c>
      <c r="L27" s="21">
        <f t="shared" si="0"/>
        <v>1094</v>
      </c>
      <c r="M27" s="64">
        <v>178</v>
      </c>
      <c r="N27" s="65">
        <v>185</v>
      </c>
      <c r="O27" s="65">
        <v>179</v>
      </c>
      <c r="P27" s="65">
        <v>152</v>
      </c>
      <c r="Q27" s="65">
        <v>163</v>
      </c>
      <c r="R27" s="66">
        <v>180</v>
      </c>
      <c r="S27" s="21">
        <f t="shared" si="1"/>
        <v>1037</v>
      </c>
      <c r="T27" s="24"/>
      <c r="U27" s="23"/>
      <c r="V27" s="23"/>
      <c r="W27" s="23"/>
      <c r="X27" s="23"/>
      <c r="Y27" s="25"/>
      <c r="Z27" s="21">
        <f t="shared" si="2"/>
        <v>0</v>
      </c>
      <c r="AA27" s="50">
        <f t="shared" si="3"/>
        <v>2131</v>
      </c>
      <c r="AB27" s="27"/>
      <c r="AC27" s="51">
        <f t="shared" si="4"/>
        <v>12</v>
      </c>
      <c r="AD27" s="28"/>
    </row>
    <row r="28" spans="1:44" ht="12.75">
      <c r="A28" s="128"/>
      <c r="B28" s="29" t="s">
        <v>72</v>
      </c>
      <c r="C28" s="30" t="s">
        <v>73</v>
      </c>
      <c r="D28" s="31">
        <v>12741</v>
      </c>
      <c r="E28" s="30" t="s">
        <v>62</v>
      </c>
      <c r="F28" s="67">
        <v>166</v>
      </c>
      <c r="G28" s="68">
        <v>196</v>
      </c>
      <c r="H28" s="68">
        <v>231</v>
      </c>
      <c r="I28" s="68">
        <v>223</v>
      </c>
      <c r="J28" s="68">
        <v>198</v>
      </c>
      <c r="K28" s="69">
        <v>212</v>
      </c>
      <c r="L28" s="31">
        <f t="shared" si="0"/>
        <v>1226</v>
      </c>
      <c r="M28" s="67">
        <v>126</v>
      </c>
      <c r="N28" s="68">
        <v>122</v>
      </c>
      <c r="O28" s="68">
        <v>108</v>
      </c>
      <c r="P28" s="68">
        <v>123</v>
      </c>
      <c r="Q28" s="68">
        <v>146</v>
      </c>
      <c r="R28" s="69">
        <v>149</v>
      </c>
      <c r="S28" s="31">
        <f t="shared" si="1"/>
        <v>774</v>
      </c>
      <c r="T28" s="33"/>
      <c r="U28" s="32"/>
      <c r="V28" s="32"/>
      <c r="W28" s="32"/>
      <c r="X28" s="32"/>
      <c r="Y28" s="34"/>
      <c r="Z28" s="31">
        <f t="shared" si="2"/>
        <v>0</v>
      </c>
      <c r="AA28" s="35">
        <f t="shared" si="3"/>
        <v>2000</v>
      </c>
      <c r="AB28" s="36"/>
      <c r="AC28" s="31">
        <f t="shared" si="4"/>
        <v>12</v>
      </c>
      <c r="AD28" s="37"/>
      <c r="AG28" s="1"/>
      <c r="AH28" s="4"/>
      <c r="AI28" s="1"/>
      <c r="AJ28" s="1"/>
      <c r="AK28" s="1"/>
      <c r="AL28" s="1"/>
      <c r="AM28" s="1"/>
      <c r="AN28" s="1"/>
      <c r="AO28" s="1"/>
      <c r="AP28" s="3"/>
      <c r="AQ28" s="1"/>
      <c r="AR28" s="1"/>
    </row>
    <row r="29" spans="1:30" ht="12.75">
      <c r="A29" s="128"/>
      <c r="B29" s="29" t="s">
        <v>74</v>
      </c>
      <c r="C29" s="30" t="s">
        <v>75</v>
      </c>
      <c r="D29" s="31">
        <v>12764</v>
      </c>
      <c r="E29" s="30" t="s">
        <v>62</v>
      </c>
      <c r="F29" s="67">
        <v>216</v>
      </c>
      <c r="G29" s="68">
        <v>174</v>
      </c>
      <c r="H29" s="68">
        <v>211</v>
      </c>
      <c r="I29" s="68">
        <v>128</v>
      </c>
      <c r="J29" s="68">
        <v>192</v>
      </c>
      <c r="K29" s="69">
        <v>144</v>
      </c>
      <c r="L29" s="31">
        <f t="shared" si="0"/>
        <v>1065</v>
      </c>
      <c r="M29" s="67">
        <v>193</v>
      </c>
      <c r="N29" s="68">
        <v>148</v>
      </c>
      <c r="O29" s="68">
        <v>141</v>
      </c>
      <c r="P29" s="68">
        <v>142</v>
      </c>
      <c r="Q29" s="68">
        <v>139</v>
      </c>
      <c r="R29" s="69">
        <v>156</v>
      </c>
      <c r="S29" s="31">
        <f t="shared" si="1"/>
        <v>919</v>
      </c>
      <c r="T29" s="33"/>
      <c r="U29" s="32"/>
      <c r="V29" s="32"/>
      <c r="W29" s="32"/>
      <c r="X29" s="32"/>
      <c r="Y29" s="34"/>
      <c r="Z29" s="31">
        <f t="shared" si="2"/>
        <v>0</v>
      </c>
      <c r="AA29" s="35">
        <f t="shared" si="3"/>
        <v>1984</v>
      </c>
      <c r="AB29" s="36"/>
      <c r="AC29" s="31">
        <f t="shared" si="4"/>
        <v>12</v>
      </c>
      <c r="AD29" s="37"/>
    </row>
    <row r="30" spans="1:30" ht="13.5" thickBot="1">
      <c r="A30" s="129"/>
      <c r="B30" s="38"/>
      <c r="C30" s="39"/>
      <c r="D30" s="40"/>
      <c r="E30" s="39"/>
      <c r="F30" s="70"/>
      <c r="G30" s="71"/>
      <c r="H30" s="71"/>
      <c r="I30" s="71"/>
      <c r="J30" s="71"/>
      <c r="K30" s="72"/>
      <c r="L30" s="42">
        <f t="shared" si="0"/>
        <v>0</v>
      </c>
      <c r="M30" s="70"/>
      <c r="N30" s="71"/>
      <c r="O30" s="71"/>
      <c r="P30" s="71"/>
      <c r="Q30" s="71"/>
      <c r="R30" s="72"/>
      <c r="S30" s="42">
        <f t="shared" si="1"/>
        <v>0</v>
      </c>
      <c r="T30" s="43"/>
      <c r="U30" s="44"/>
      <c r="V30" s="44"/>
      <c r="W30" s="44"/>
      <c r="X30" s="44"/>
      <c r="Y30" s="45"/>
      <c r="Z30" s="42">
        <f t="shared" si="2"/>
        <v>0</v>
      </c>
      <c r="AA30" s="52">
        <f t="shared" si="3"/>
        <v>0</v>
      </c>
      <c r="AB30" s="47">
        <f>AA27+AA28+AA29+AA30</f>
        <v>6115</v>
      </c>
      <c r="AC30" s="53">
        <f t="shared" si="4"/>
        <v>0</v>
      </c>
      <c r="AD30" s="48">
        <f>AB30/(AC27+AC28+AC29+AC30)</f>
        <v>169.86111111111111</v>
      </c>
    </row>
    <row r="31" spans="1:30" ht="12.75">
      <c r="A31" s="127" t="s">
        <v>12</v>
      </c>
      <c r="B31" s="22" t="s">
        <v>138</v>
      </c>
      <c r="C31" s="22" t="s">
        <v>128</v>
      </c>
      <c r="D31" s="54" t="s">
        <v>129</v>
      </c>
      <c r="E31" s="22" t="s">
        <v>130</v>
      </c>
      <c r="F31" s="64">
        <v>180</v>
      </c>
      <c r="G31" s="65">
        <v>193</v>
      </c>
      <c r="H31" s="65">
        <v>169</v>
      </c>
      <c r="I31" s="65">
        <v>150</v>
      </c>
      <c r="J31" s="65">
        <v>175</v>
      </c>
      <c r="K31" s="66">
        <v>174</v>
      </c>
      <c r="L31" s="21">
        <f t="shared" si="0"/>
        <v>1041</v>
      </c>
      <c r="M31" s="64">
        <v>119</v>
      </c>
      <c r="N31" s="65">
        <v>125</v>
      </c>
      <c r="O31" s="65">
        <v>147</v>
      </c>
      <c r="P31" s="65">
        <v>145</v>
      </c>
      <c r="Q31" s="65">
        <v>139</v>
      </c>
      <c r="R31" s="66">
        <v>135</v>
      </c>
      <c r="S31" s="21">
        <f t="shared" si="1"/>
        <v>810</v>
      </c>
      <c r="T31" s="24"/>
      <c r="U31" s="23"/>
      <c r="V31" s="23"/>
      <c r="W31" s="23"/>
      <c r="X31" s="23"/>
      <c r="Y31" s="25"/>
      <c r="Z31" s="21">
        <f t="shared" si="2"/>
        <v>0</v>
      </c>
      <c r="AA31" s="50">
        <f t="shared" si="3"/>
        <v>1851</v>
      </c>
      <c r="AB31" s="27"/>
      <c r="AC31" s="51">
        <f t="shared" si="4"/>
        <v>12</v>
      </c>
      <c r="AD31" s="28"/>
    </row>
    <row r="32" spans="1:30" ht="12.75">
      <c r="A32" s="128"/>
      <c r="B32" s="30" t="s">
        <v>131</v>
      </c>
      <c r="C32" s="30" t="s">
        <v>68</v>
      </c>
      <c r="D32" s="55" t="s">
        <v>132</v>
      </c>
      <c r="E32" s="30" t="s">
        <v>62</v>
      </c>
      <c r="F32" s="67">
        <v>231</v>
      </c>
      <c r="G32" s="68">
        <v>168</v>
      </c>
      <c r="H32" s="68">
        <v>190</v>
      </c>
      <c r="I32" s="68">
        <v>186</v>
      </c>
      <c r="J32" s="68">
        <v>140</v>
      </c>
      <c r="K32" s="69">
        <v>156</v>
      </c>
      <c r="L32" s="31">
        <f t="shared" si="0"/>
        <v>1071</v>
      </c>
      <c r="M32" s="67">
        <v>132</v>
      </c>
      <c r="N32" s="68">
        <v>133</v>
      </c>
      <c r="O32" s="68">
        <v>233</v>
      </c>
      <c r="P32" s="68">
        <v>196</v>
      </c>
      <c r="Q32" s="68">
        <v>168</v>
      </c>
      <c r="R32" s="69">
        <v>139</v>
      </c>
      <c r="S32" s="31">
        <f t="shared" si="1"/>
        <v>1001</v>
      </c>
      <c r="T32" s="33"/>
      <c r="U32" s="32"/>
      <c r="V32" s="32"/>
      <c r="W32" s="32"/>
      <c r="X32" s="32"/>
      <c r="Y32" s="34"/>
      <c r="Z32" s="31">
        <f t="shared" si="2"/>
        <v>0</v>
      </c>
      <c r="AA32" s="35">
        <f t="shared" si="3"/>
        <v>2072</v>
      </c>
      <c r="AB32" s="36"/>
      <c r="AC32" s="31">
        <f t="shared" si="4"/>
        <v>12</v>
      </c>
      <c r="AD32" s="37"/>
    </row>
    <row r="33" spans="1:30" ht="12.75">
      <c r="A33" s="128"/>
      <c r="B33" s="30" t="s">
        <v>133</v>
      </c>
      <c r="C33" s="30" t="s">
        <v>73</v>
      </c>
      <c r="D33" s="55" t="s">
        <v>134</v>
      </c>
      <c r="E33" s="30" t="s">
        <v>130</v>
      </c>
      <c r="F33" s="67">
        <v>146</v>
      </c>
      <c r="G33" s="68">
        <v>172</v>
      </c>
      <c r="H33" s="68">
        <v>155</v>
      </c>
      <c r="I33" s="68">
        <v>193</v>
      </c>
      <c r="J33" s="68">
        <v>201</v>
      </c>
      <c r="K33" s="69">
        <v>116</v>
      </c>
      <c r="L33" s="31">
        <f t="shared" si="0"/>
        <v>983</v>
      </c>
      <c r="M33" s="67">
        <v>145</v>
      </c>
      <c r="N33" s="68">
        <v>119</v>
      </c>
      <c r="O33" s="68">
        <v>134</v>
      </c>
      <c r="P33" s="68">
        <v>149</v>
      </c>
      <c r="Q33" s="68">
        <v>168</v>
      </c>
      <c r="R33" s="69">
        <v>110</v>
      </c>
      <c r="S33" s="31">
        <f t="shared" si="1"/>
        <v>825</v>
      </c>
      <c r="T33" s="33"/>
      <c r="U33" s="32"/>
      <c r="V33" s="32"/>
      <c r="W33" s="32"/>
      <c r="X33" s="32"/>
      <c r="Y33" s="34"/>
      <c r="Z33" s="31">
        <f t="shared" si="2"/>
        <v>0</v>
      </c>
      <c r="AA33" s="35">
        <f t="shared" si="3"/>
        <v>1808</v>
      </c>
      <c r="AB33" s="36"/>
      <c r="AC33" s="31">
        <f t="shared" si="4"/>
        <v>12</v>
      </c>
      <c r="AD33" s="37"/>
    </row>
    <row r="34" spans="1:30" ht="13.5" thickBot="1">
      <c r="A34" s="129"/>
      <c r="B34" s="39"/>
      <c r="C34" s="39"/>
      <c r="D34" s="56"/>
      <c r="E34" s="39"/>
      <c r="F34" s="70"/>
      <c r="G34" s="71"/>
      <c r="H34" s="71"/>
      <c r="I34" s="71"/>
      <c r="J34" s="71"/>
      <c r="K34" s="72"/>
      <c r="L34" s="40">
        <f t="shared" si="0"/>
        <v>0</v>
      </c>
      <c r="M34" s="70"/>
      <c r="N34" s="71"/>
      <c r="O34" s="71"/>
      <c r="P34" s="71"/>
      <c r="Q34" s="71"/>
      <c r="R34" s="72"/>
      <c r="S34" s="40">
        <f t="shared" si="1"/>
        <v>0</v>
      </c>
      <c r="T34" s="57"/>
      <c r="U34" s="41"/>
      <c r="V34" s="41"/>
      <c r="W34" s="41"/>
      <c r="X34" s="41"/>
      <c r="Y34" s="58"/>
      <c r="Z34" s="40">
        <f t="shared" si="2"/>
        <v>0</v>
      </c>
      <c r="AA34" s="52">
        <f t="shared" si="3"/>
        <v>0</v>
      </c>
      <c r="AB34" s="47">
        <f>AA31+AA32+AA33+AA34</f>
        <v>5731</v>
      </c>
      <c r="AC34" s="53">
        <f t="shared" si="4"/>
        <v>0</v>
      </c>
      <c r="AD34" s="48">
        <f>AB34/(AC31+AC32+AC33+AC34)</f>
        <v>159.19444444444446</v>
      </c>
    </row>
    <row r="35" spans="1:30" ht="12.75">
      <c r="A35" s="127" t="s">
        <v>13</v>
      </c>
      <c r="B35" s="22" t="s">
        <v>82</v>
      </c>
      <c r="C35" s="22" t="s">
        <v>47</v>
      </c>
      <c r="D35" s="21">
        <v>28674</v>
      </c>
      <c r="E35" s="22" t="s">
        <v>83</v>
      </c>
      <c r="F35" s="64">
        <v>149</v>
      </c>
      <c r="G35" s="65">
        <v>168</v>
      </c>
      <c r="H35" s="65">
        <v>156</v>
      </c>
      <c r="I35" s="65">
        <v>137</v>
      </c>
      <c r="J35" s="65">
        <v>133</v>
      </c>
      <c r="K35" s="66">
        <v>143</v>
      </c>
      <c r="L35" s="21">
        <f>F35+G35+H35+I35+J35+K35</f>
        <v>886</v>
      </c>
      <c r="M35" s="64">
        <v>109</v>
      </c>
      <c r="N35" s="65">
        <v>180</v>
      </c>
      <c r="O35" s="65">
        <v>112</v>
      </c>
      <c r="P35" s="65">
        <v>112</v>
      </c>
      <c r="Q35" s="65">
        <v>159</v>
      </c>
      <c r="R35" s="66">
        <v>143</v>
      </c>
      <c r="S35" s="21">
        <f>M35+N35+O35+P35+Q35+R35</f>
        <v>815</v>
      </c>
      <c r="T35" s="24"/>
      <c r="U35" s="23"/>
      <c r="V35" s="23"/>
      <c r="W35" s="23"/>
      <c r="X35" s="23"/>
      <c r="Y35" s="25"/>
      <c r="Z35" s="21">
        <f>T35+U35+V35+W35+X35+Y35</f>
        <v>0</v>
      </c>
      <c r="AA35" s="50">
        <f>L35+S35+Z35</f>
        <v>1701</v>
      </c>
      <c r="AB35" s="27"/>
      <c r="AC35" s="51">
        <f>IF(L35&gt;0,6)+IF(S35&gt;0,6)+IF(Z35&gt;0,6)</f>
        <v>12</v>
      </c>
      <c r="AD35" s="28"/>
    </row>
    <row r="36" spans="1:30" ht="12.75">
      <c r="A36" s="128"/>
      <c r="B36" s="30" t="s">
        <v>84</v>
      </c>
      <c r="C36" s="30" t="s">
        <v>71</v>
      </c>
      <c r="D36" s="31">
        <v>28590</v>
      </c>
      <c r="E36" s="30" t="s">
        <v>83</v>
      </c>
      <c r="F36" s="67">
        <v>167</v>
      </c>
      <c r="G36" s="68">
        <v>163</v>
      </c>
      <c r="H36" s="68">
        <v>156</v>
      </c>
      <c r="I36" s="68">
        <v>177</v>
      </c>
      <c r="J36" s="68">
        <v>121</v>
      </c>
      <c r="K36" s="69">
        <v>116</v>
      </c>
      <c r="L36" s="31">
        <f>F36+G36+H36+I36+J36+K36</f>
        <v>900</v>
      </c>
      <c r="M36" s="67">
        <v>161</v>
      </c>
      <c r="N36" s="68">
        <v>157</v>
      </c>
      <c r="O36" s="68">
        <v>123</v>
      </c>
      <c r="P36" s="68">
        <v>157</v>
      </c>
      <c r="Q36" s="68">
        <v>142</v>
      </c>
      <c r="R36" s="69">
        <v>118</v>
      </c>
      <c r="S36" s="31">
        <f>M36+N36+O36+P36+Q36+R36</f>
        <v>858</v>
      </c>
      <c r="T36" s="33"/>
      <c r="U36" s="32"/>
      <c r="V36" s="32"/>
      <c r="W36" s="32"/>
      <c r="X36" s="32"/>
      <c r="Y36" s="34"/>
      <c r="Z36" s="31">
        <f>T36+U36+V36+W36+X36+Y36</f>
        <v>0</v>
      </c>
      <c r="AA36" s="35">
        <f>L36+S36+Z36</f>
        <v>1758</v>
      </c>
      <c r="AB36" s="36"/>
      <c r="AC36" s="31">
        <f>IF(L36&gt;0,6)+IF(S36&gt;0,6)+IF(Z36&gt;0,6)</f>
        <v>12</v>
      </c>
      <c r="AD36" s="37"/>
    </row>
    <row r="37" spans="1:30" ht="12.75">
      <c r="A37" s="128"/>
      <c r="B37" s="30" t="s">
        <v>85</v>
      </c>
      <c r="C37" s="30" t="s">
        <v>86</v>
      </c>
      <c r="D37" s="31">
        <v>28774</v>
      </c>
      <c r="E37" s="30" t="s">
        <v>83</v>
      </c>
      <c r="F37" s="67">
        <v>143</v>
      </c>
      <c r="G37" s="68">
        <v>213</v>
      </c>
      <c r="H37" s="68">
        <v>190</v>
      </c>
      <c r="I37" s="68">
        <v>136</v>
      </c>
      <c r="J37" s="68">
        <v>161</v>
      </c>
      <c r="K37" s="69">
        <v>137</v>
      </c>
      <c r="L37" s="31">
        <f>F37+G37+H37+I37+J37+K37</f>
        <v>980</v>
      </c>
      <c r="M37" s="67">
        <v>165</v>
      </c>
      <c r="N37" s="68">
        <v>118</v>
      </c>
      <c r="O37" s="68">
        <v>162</v>
      </c>
      <c r="P37" s="68">
        <v>142</v>
      </c>
      <c r="Q37" s="68">
        <v>193</v>
      </c>
      <c r="R37" s="69">
        <v>141</v>
      </c>
      <c r="S37" s="31">
        <f>M37+N37+O37+P37+Q37+R37</f>
        <v>921</v>
      </c>
      <c r="T37" s="33"/>
      <c r="U37" s="32"/>
      <c r="V37" s="32"/>
      <c r="W37" s="32"/>
      <c r="X37" s="32"/>
      <c r="Y37" s="34"/>
      <c r="Z37" s="31">
        <f>T37+U37+V37+W37+X37+Y37</f>
        <v>0</v>
      </c>
      <c r="AA37" s="35">
        <f>L37+S37+Z37</f>
        <v>1901</v>
      </c>
      <c r="AB37" s="36"/>
      <c r="AC37" s="31">
        <f>IF(L37&gt;0,6)+IF(S37&gt;0,6)+IF(Z37&gt;0,6)</f>
        <v>12</v>
      </c>
      <c r="AD37" s="37"/>
    </row>
    <row r="38" spans="1:30" ht="13.5" thickBot="1">
      <c r="A38" s="129"/>
      <c r="B38" s="39"/>
      <c r="C38" s="39"/>
      <c r="D38" s="40"/>
      <c r="E38" s="39"/>
      <c r="F38" s="70"/>
      <c r="G38" s="71"/>
      <c r="H38" s="71"/>
      <c r="I38" s="71"/>
      <c r="J38" s="71"/>
      <c r="K38" s="72"/>
      <c r="L38" s="40">
        <f>F38+G38+H38+I38+J38+K38</f>
        <v>0</v>
      </c>
      <c r="M38" s="70"/>
      <c r="N38" s="71"/>
      <c r="O38" s="71"/>
      <c r="P38" s="71"/>
      <c r="Q38" s="71"/>
      <c r="R38" s="72"/>
      <c r="S38" s="40">
        <f>M38+N38+O38+P38+Q38+R38</f>
        <v>0</v>
      </c>
      <c r="T38" s="57"/>
      <c r="U38" s="41"/>
      <c r="V38" s="41"/>
      <c r="W38" s="41"/>
      <c r="X38" s="41"/>
      <c r="Y38" s="58"/>
      <c r="Z38" s="40">
        <f>T38+U38+V38+W38+X38+Y38</f>
        <v>0</v>
      </c>
      <c r="AA38" s="52">
        <f>L38+S38+Z38</f>
        <v>0</v>
      </c>
      <c r="AB38" s="47">
        <f>AA35+AA36+AA37+AA38</f>
        <v>5360</v>
      </c>
      <c r="AC38" s="53">
        <f>IF(L38&gt;0,6)+IF(S38&gt;0,6)+IF(Z38&gt;0,6)</f>
        <v>0</v>
      </c>
      <c r="AD38" s="48">
        <f>AB38/(AC35+AC36+AC37+AC38)</f>
        <v>148.88888888888889</v>
      </c>
    </row>
  </sheetData>
  <mergeCells count="10">
    <mergeCell ref="A1:AD1"/>
    <mergeCell ref="A3:A6"/>
    <mergeCell ref="A7:A10"/>
    <mergeCell ref="A11:A14"/>
    <mergeCell ref="A31:A34"/>
    <mergeCell ref="A35:A38"/>
    <mergeCell ref="A15:A18"/>
    <mergeCell ref="A19:A22"/>
    <mergeCell ref="A23:A26"/>
    <mergeCell ref="A27:A30"/>
  </mergeCells>
  <printOptions horizontalCentered="1"/>
  <pageMargins left="0.3937007874015748" right="0" top="0.984251968503937" bottom="0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workbookViewId="0" topLeftCell="A19">
      <selection activeCell="M13" sqref="M13"/>
    </sheetView>
  </sheetViews>
  <sheetFormatPr defaultColWidth="11.421875" defaultRowHeight="12.75"/>
  <cols>
    <col min="1" max="1" width="3.140625" style="0" customWidth="1"/>
    <col min="2" max="2" width="11.57421875" style="0" customWidth="1"/>
    <col min="3" max="3" width="10.421875" style="0" customWidth="1"/>
    <col min="4" max="4" width="7.8515625" style="0" customWidth="1"/>
    <col min="5" max="5" width="9.421875" style="0" customWidth="1"/>
    <col min="6" max="11" width="4.00390625" style="0" customWidth="1"/>
    <col min="12" max="12" width="5.00390625" style="0" customWidth="1"/>
    <col min="13" max="18" width="4.00390625" style="0" customWidth="1"/>
    <col min="19" max="19" width="5.00390625" style="0" customWidth="1"/>
    <col min="20" max="25" width="4.00390625" style="0" customWidth="1"/>
    <col min="26" max="28" width="5.00390625" style="0" customWidth="1"/>
    <col min="29" max="29" width="3.00390625" style="0" customWidth="1"/>
    <col min="30" max="30" width="6.57421875" style="0" customWidth="1"/>
  </cols>
  <sheetData>
    <row r="1" spans="1:30" ht="27" thickBot="1">
      <c r="A1" s="142" t="s">
        <v>153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4"/>
    </row>
    <row r="2" spans="1:30" ht="13.5" thickBot="1">
      <c r="A2" s="2" t="s">
        <v>0</v>
      </c>
      <c r="B2" s="13" t="s">
        <v>31</v>
      </c>
      <c r="C2" s="14" t="s">
        <v>32</v>
      </c>
      <c r="D2" s="14" t="s">
        <v>33</v>
      </c>
      <c r="E2" s="14" t="s">
        <v>1</v>
      </c>
      <c r="F2" s="15" t="s">
        <v>18</v>
      </c>
      <c r="G2" s="16" t="s">
        <v>19</v>
      </c>
      <c r="H2" s="15" t="s">
        <v>20</v>
      </c>
      <c r="I2" s="16" t="s">
        <v>21</v>
      </c>
      <c r="J2" s="15" t="s">
        <v>22</v>
      </c>
      <c r="K2" s="16" t="s">
        <v>23</v>
      </c>
      <c r="L2" s="15" t="s">
        <v>24</v>
      </c>
      <c r="M2" s="16" t="s">
        <v>25</v>
      </c>
      <c r="N2" s="15" t="s">
        <v>26</v>
      </c>
      <c r="O2" s="16" t="s">
        <v>27</v>
      </c>
      <c r="P2" s="15" t="s">
        <v>28</v>
      </c>
      <c r="Q2" s="16" t="s">
        <v>29</v>
      </c>
      <c r="R2" s="15" t="s">
        <v>30</v>
      </c>
      <c r="S2" s="16" t="s">
        <v>17</v>
      </c>
      <c r="T2" s="16" t="s">
        <v>34</v>
      </c>
      <c r="U2" s="16" t="s">
        <v>35</v>
      </c>
      <c r="V2" s="16" t="s">
        <v>36</v>
      </c>
      <c r="W2" s="16" t="s">
        <v>37</v>
      </c>
      <c r="X2" s="16" t="s">
        <v>38</v>
      </c>
      <c r="Y2" s="16" t="s">
        <v>39</v>
      </c>
      <c r="Z2" s="16" t="s">
        <v>40</v>
      </c>
      <c r="AA2" s="16" t="s">
        <v>15</v>
      </c>
      <c r="AB2" s="17" t="s">
        <v>2</v>
      </c>
      <c r="AC2" s="17" t="s">
        <v>3</v>
      </c>
      <c r="AD2" s="18" t="s">
        <v>4</v>
      </c>
    </row>
    <row r="3" spans="1:30" ht="12.75">
      <c r="A3" s="133" t="s">
        <v>5</v>
      </c>
      <c r="B3" s="19" t="s">
        <v>119</v>
      </c>
      <c r="C3" s="20" t="s">
        <v>120</v>
      </c>
      <c r="D3" s="21">
        <v>28608</v>
      </c>
      <c r="E3" s="22" t="s">
        <v>62</v>
      </c>
      <c r="F3" s="64">
        <v>137</v>
      </c>
      <c r="G3" s="65">
        <v>247</v>
      </c>
      <c r="H3" s="65">
        <v>202</v>
      </c>
      <c r="I3" s="65">
        <v>170</v>
      </c>
      <c r="J3" s="65">
        <v>202</v>
      </c>
      <c r="K3" s="66">
        <v>182</v>
      </c>
      <c r="L3" s="21">
        <f aca="true" t="shared" si="0" ref="L3:L42">F3+G3+H3+I3+J3+K3</f>
        <v>1140</v>
      </c>
      <c r="M3" s="64">
        <v>197</v>
      </c>
      <c r="N3" s="65">
        <v>161</v>
      </c>
      <c r="O3" s="65">
        <v>180</v>
      </c>
      <c r="P3" s="65">
        <v>172</v>
      </c>
      <c r="Q3" s="65">
        <v>165</v>
      </c>
      <c r="R3" s="66">
        <v>182</v>
      </c>
      <c r="S3" s="21">
        <f aca="true" t="shared" si="1" ref="S3:S42">M3+N3+O3+P3+Q3+R3</f>
        <v>1057</v>
      </c>
      <c r="T3" s="76">
        <v>155</v>
      </c>
      <c r="U3" s="65">
        <v>171</v>
      </c>
      <c r="V3" s="65">
        <v>180</v>
      </c>
      <c r="W3" s="65">
        <v>164</v>
      </c>
      <c r="X3" s="65">
        <v>160</v>
      </c>
      <c r="Y3" s="77">
        <v>198</v>
      </c>
      <c r="Z3" s="21">
        <f aca="true" t="shared" si="2" ref="Z3:Z42">T3+U3+V3+W3+X3+Y3</f>
        <v>1028</v>
      </c>
      <c r="AA3" s="26">
        <f aca="true" t="shared" si="3" ref="AA3:AA42">L3+S3+Z3</f>
        <v>3225</v>
      </c>
      <c r="AB3" s="27"/>
      <c r="AC3" s="21">
        <f aca="true" t="shared" si="4" ref="AC3:AC42">IF(L3&gt;0,6)+IF(S3&gt;0,6)+IF(Z3&gt;0,6)</f>
        <v>18</v>
      </c>
      <c r="AD3" s="28"/>
    </row>
    <row r="4" spans="1:30" ht="12.75">
      <c r="A4" s="134"/>
      <c r="B4" s="29" t="s">
        <v>121</v>
      </c>
      <c r="C4" s="30" t="s">
        <v>122</v>
      </c>
      <c r="D4" s="31">
        <v>28158</v>
      </c>
      <c r="E4" s="30" t="s">
        <v>62</v>
      </c>
      <c r="F4" s="67">
        <v>179</v>
      </c>
      <c r="G4" s="68">
        <v>210</v>
      </c>
      <c r="H4" s="68">
        <v>228</v>
      </c>
      <c r="I4" s="68">
        <v>198</v>
      </c>
      <c r="J4" s="68">
        <v>179</v>
      </c>
      <c r="K4" s="69">
        <v>218</v>
      </c>
      <c r="L4" s="31">
        <f t="shared" si="0"/>
        <v>1212</v>
      </c>
      <c r="M4" s="67">
        <v>162</v>
      </c>
      <c r="N4" s="68">
        <v>163</v>
      </c>
      <c r="O4" s="68">
        <v>199</v>
      </c>
      <c r="P4" s="68">
        <v>233</v>
      </c>
      <c r="Q4" s="68">
        <v>179</v>
      </c>
      <c r="R4" s="69">
        <v>185</v>
      </c>
      <c r="S4" s="31">
        <f t="shared" si="1"/>
        <v>1121</v>
      </c>
      <c r="T4" s="78">
        <v>160</v>
      </c>
      <c r="U4" s="68">
        <v>223</v>
      </c>
      <c r="V4" s="68">
        <v>199</v>
      </c>
      <c r="W4" s="68">
        <v>158</v>
      </c>
      <c r="X4" s="68">
        <v>190</v>
      </c>
      <c r="Y4" s="79">
        <v>185</v>
      </c>
      <c r="Z4" s="31">
        <f t="shared" si="2"/>
        <v>1115</v>
      </c>
      <c r="AA4" s="35">
        <f t="shared" si="3"/>
        <v>3448</v>
      </c>
      <c r="AB4" s="36"/>
      <c r="AC4" s="31">
        <f t="shared" si="4"/>
        <v>18</v>
      </c>
      <c r="AD4" s="37"/>
    </row>
    <row r="5" spans="1:30" ht="12.75">
      <c r="A5" s="134"/>
      <c r="B5" s="29" t="s">
        <v>123</v>
      </c>
      <c r="C5" s="30" t="s">
        <v>124</v>
      </c>
      <c r="D5" s="31">
        <v>28586</v>
      </c>
      <c r="E5" s="30" t="s">
        <v>62</v>
      </c>
      <c r="F5" s="67">
        <v>218</v>
      </c>
      <c r="G5" s="68">
        <v>156</v>
      </c>
      <c r="H5" s="68">
        <v>213</v>
      </c>
      <c r="I5" s="68">
        <v>155</v>
      </c>
      <c r="J5" s="68">
        <v>168</v>
      </c>
      <c r="K5" s="69">
        <v>163</v>
      </c>
      <c r="L5" s="31">
        <f t="shared" si="0"/>
        <v>1073</v>
      </c>
      <c r="M5" s="67">
        <v>140</v>
      </c>
      <c r="N5" s="68">
        <v>159</v>
      </c>
      <c r="O5" s="68">
        <v>165</v>
      </c>
      <c r="P5" s="68">
        <v>176</v>
      </c>
      <c r="Q5" s="68">
        <v>159</v>
      </c>
      <c r="R5" s="69">
        <v>161</v>
      </c>
      <c r="S5" s="31">
        <f t="shared" si="1"/>
        <v>960</v>
      </c>
      <c r="T5" s="78">
        <v>118</v>
      </c>
      <c r="U5" s="68">
        <v>216</v>
      </c>
      <c r="V5" s="68">
        <v>160</v>
      </c>
      <c r="W5" s="68">
        <v>158</v>
      </c>
      <c r="X5" s="68">
        <v>148</v>
      </c>
      <c r="Y5" s="79">
        <v>138</v>
      </c>
      <c r="Z5" s="31">
        <f t="shared" si="2"/>
        <v>938</v>
      </c>
      <c r="AA5" s="35">
        <f t="shared" si="3"/>
        <v>2971</v>
      </c>
      <c r="AB5" s="36"/>
      <c r="AC5" s="31">
        <f t="shared" si="4"/>
        <v>18</v>
      </c>
      <c r="AD5" s="37"/>
    </row>
    <row r="6" spans="1:30" ht="13.5" thickBot="1">
      <c r="A6" s="135"/>
      <c r="B6" s="38"/>
      <c r="C6" s="39"/>
      <c r="D6" s="40"/>
      <c r="E6" s="39"/>
      <c r="F6" s="70"/>
      <c r="G6" s="71"/>
      <c r="H6" s="71"/>
      <c r="I6" s="71"/>
      <c r="J6" s="71"/>
      <c r="K6" s="72"/>
      <c r="L6" s="42">
        <f t="shared" si="0"/>
        <v>0</v>
      </c>
      <c r="M6" s="70"/>
      <c r="N6" s="71"/>
      <c r="O6" s="71"/>
      <c r="P6" s="71"/>
      <c r="Q6" s="71"/>
      <c r="R6" s="72"/>
      <c r="S6" s="42">
        <f t="shared" si="1"/>
        <v>0</v>
      </c>
      <c r="T6" s="80"/>
      <c r="U6" s="81"/>
      <c r="V6" s="81"/>
      <c r="W6" s="81"/>
      <c r="X6" s="81"/>
      <c r="Y6" s="82"/>
      <c r="Z6" s="42">
        <f t="shared" si="2"/>
        <v>0</v>
      </c>
      <c r="AA6" s="46">
        <f t="shared" si="3"/>
        <v>0</v>
      </c>
      <c r="AB6" s="47">
        <f>AA3+AA4+AA5+AA6</f>
        <v>9644</v>
      </c>
      <c r="AC6" s="40">
        <f t="shared" si="4"/>
        <v>0</v>
      </c>
      <c r="AD6" s="48">
        <f>AB6/(AC3+AC4+AC5+AC6)</f>
        <v>178.59259259259258</v>
      </c>
    </row>
    <row r="7" spans="1:30" ht="12.75">
      <c r="A7" s="136" t="s">
        <v>6</v>
      </c>
      <c r="B7" s="49" t="s">
        <v>97</v>
      </c>
      <c r="C7" s="22" t="s">
        <v>98</v>
      </c>
      <c r="D7" s="21"/>
      <c r="E7" s="22" t="s">
        <v>62</v>
      </c>
      <c r="F7" s="64">
        <v>208</v>
      </c>
      <c r="G7" s="65">
        <v>191</v>
      </c>
      <c r="H7" s="65">
        <v>157</v>
      </c>
      <c r="I7" s="65">
        <v>162</v>
      </c>
      <c r="J7" s="65">
        <v>174</v>
      </c>
      <c r="K7" s="66">
        <v>174</v>
      </c>
      <c r="L7" s="21">
        <f t="shared" si="0"/>
        <v>1066</v>
      </c>
      <c r="M7" s="64">
        <v>170</v>
      </c>
      <c r="N7" s="65">
        <v>215</v>
      </c>
      <c r="O7" s="65">
        <v>183</v>
      </c>
      <c r="P7" s="65">
        <v>163</v>
      </c>
      <c r="Q7" s="65">
        <v>144</v>
      </c>
      <c r="R7" s="66">
        <v>142</v>
      </c>
      <c r="S7" s="21">
        <f t="shared" si="1"/>
        <v>1017</v>
      </c>
      <c r="T7" s="76">
        <v>133</v>
      </c>
      <c r="U7" s="65">
        <v>190</v>
      </c>
      <c r="V7" s="65">
        <v>137</v>
      </c>
      <c r="W7" s="65">
        <v>182</v>
      </c>
      <c r="X7" s="65">
        <v>160</v>
      </c>
      <c r="Y7" s="77">
        <v>161</v>
      </c>
      <c r="Z7" s="21">
        <f t="shared" si="2"/>
        <v>963</v>
      </c>
      <c r="AA7" s="50">
        <f t="shared" si="3"/>
        <v>3046</v>
      </c>
      <c r="AB7" s="27"/>
      <c r="AC7" s="51">
        <f t="shared" si="4"/>
        <v>18</v>
      </c>
      <c r="AD7" s="28"/>
    </row>
    <row r="8" spans="1:30" ht="12.75">
      <c r="A8" s="137"/>
      <c r="B8" s="29" t="s">
        <v>99</v>
      </c>
      <c r="C8" s="30" t="s">
        <v>100</v>
      </c>
      <c r="D8" s="31"/>
      <c r="E8" s="30" t="s">
        <v>62</v>
      </c>
      <c r="F8" s="67">
        <v>151</v>
      </c>
      <c r="G8" s="68">
        <v>165</v>
      </c>
      <c r="H8" s="68">
        <v>180</v>
      </c>
      <c r="I8" s="68">
        <v>189</v>
      </c>
      <c r="J8" s="68">
        <v>187</v>
      </c>
      <c r="K8" s="69">
        <v>146</v>
      </c>
      <c r="L8" s="31">
        <f t="shared" si="0"/>
        <v>1018</v>
      </c>
      <c r="M8" s="67">
        <v>144</v>
      </c>
      <c r="N8" s="68">
        <v>153</v>
      </c>
      <c r="O8" s="68">
        <v>148</v>
      </c>
      <c r="P8" s="68">
        <v>168</v>
      </c>
      <c r="Q8" s="68">
        <v>162</v>
      </c>
      <c r="R8" s="69">
        <v>179</v>
      </c>
      <c r="S8" s="31">
        <f t="shared" si="1"/>
        <v>954</v>
      </c>
      <c r="T8" s="78">
        <v>144</v>
      </c>
      <c r="U8" s="68">
        <v>216</v>
      </c>
      <c r="V8" s="68">
        <v>170</v>
      </c>
      <c r="W8" s="68">
        <v>156</v>
      </c>
      <c r="X8" s="68">
        <v>147</v>
      </c>
      <c r="Y8" s="79">
        <v>166</v>
      </c>
      <c r="Z8" s="31">
        <f t="shared" si="2"/>
        <v>999</v>
      </c>
      <c r="AA8" s="35">
        <f t="shared" si="3"/>
        <v>2971</v>
      </c>
      <c r="AB8" s="36"/>
      <c r="AC8" s="31">
        <f t="shared" si="4"/>
        <v>18</v>
      </c>
      <c r="AD8" s="37"/>
    </row>
    <row r="9" spans="1:30" ht="12.75">
      <c r="A9" s="137"/>
      <c r="B9" s="29" t="s">
        <v>101</v>
      </c>
      <c r="C9" s="30" t="s">
        <v>102</v>
      </c>
      <c r="D9" s="31">
        <v>29095</v>
      </c>
      <c r="E9" s="30" t="s">
        <v>62</v>
      </c>
      <c r="F9" s="67">
        <v>153</v>
      </c>
      <c r="G9" s="68">
        <v>149</v>
      </c>
      <c r="H9" s="68">
        <v>192</v>
      </c>
      <c r="I9" s="68">
        <v>166</v>
      </c>
      <c r="J9" s="68">
        <v>166</v>
      </c>
      <c r="K9" s="69">
        <v>162</v>
      </c>
      <c r="L9" s="31">
        <f t="shared" si="0"/>
        <v>988</v>
      </c>
      <c r="M9" s="67">
        <v>178</v>
      </c>
      <c r="N9" s="68">
        <v>136</v>
      </c>
      <c r="O9" s="68">
        <v>134</v>
      </c>
      <c r="P9" s="68">
        <v>123</v>
      </c>
      <c r="Q9" s="68">
        <v>148</v>
      </c>
      <c r="R9" s="69">
        <v>189</v>
      </c>
      <c r="S9" s="31">
        <f t="shared" si="1"/>
        <v>908</v>
      </c>
      <c r="T9" s="78">
        <v>188</v>
      </c>
      <c r="U9" s="68">
        <v>174</v>
      </c>
      <c r="V9" s="68">
        <v>153</v>
      </c>
      <c r="W9" s="68">
        <v>176</v>
      </c>
      <c r="X9" s="68">
        <v>161</v>
      </c>
      <c r="Y9" s="79">
        <v>168</v>
      </c>
      <c r="Z9" s="31">
        <f t="shared" si="2"/>
        <v>1020</v>
      </c>
      <c r="AA9" s="35">
        <f t="shared" si="3"/>
        <v>2916</v>
      </c>
      <c r="AB9" s="36"/>
      <c r="AC9" s="31">
        <f t="shared" si="4"/>
        <v>18</v>
      </c>
      <c r="AD9" s="37"/>
    </row>
    <row r="10" spans="1:30" ht="13.5" thickBot="1">
      <c r="A10" s="138"/>
      <c r="B10" s="38"/>
      <c r="C10" s="39"/>
      <c r="D10" s="40"/>
      <c r="E10" s="39"/>
      <c r="F10" s="70"/>
      <c r="G10" s="71"/>
      <c r="H10" s="71"/>
      <c r="I10" s="71"/>
      <c r="J10" s="71"/>
      <c r="K10" s="72"/>
      <c r="L10" s="42">
        <f t="shared" si="0"/>
        <v>0</v>
      </c>
      <c r="M10" s="70"/>
      <c r="N10" s="71"/>
      <c r="O10" s="71"/>
      <c r="P10" s="71"/>
      <c r="Q10" s="71"/>
      <c r="R10" s="72"/>
      <c r="S10" s="42">
        <f t="shared" si="1"/>
        <v>0</v>
      </c>
      <c r="T10" s="80"/>
      <c r="U10" s="81"/>
      <c r="V10" s="81"/>
      <c r="W10" s="81"/>
      <c r="X10" s="81"/>
      <c r="Y10" s="82"/>
      <c r="Z10" s="42">
        <f t="shared" si="2"/>
        <v>0</v>
      </c>
      <c r="AA10" s="52">
        <f t="shared" si="3"/>
        <v>0</v>
      </c>
      <c r="AB10" s="47">
        <f>AA7+AA8+AA9+AA10</f>
        <v>8933</v>
      </c>
      <c r="AC10" s="53">
        <f t="shared" si="4"/>
        <v>0</v>
      </c>
      <c r="AD10" s="48">
        <f>AB10/(AC7+AC8+AC9+AC10)</f>
        <v>165.42592592592592</v>
      </c>
    </row>
    <row r="11" spans="1:30" ht="12.75">
      <c r="A11" s="139" t="s">
        <v>7</v>
      </c>
      <c r="B11" s="49" t="s">
        <v>148</v>
      </c>
      <c r="C11" s="22" t="s">
        <v>149</v>
      </c>
      <c r="D11" s="21">
        <v>28761</v>
      </c>
      <c r="E11" s="22" t="s">
        <v>83</v>
      </c>
      <c r="F11" s="64">
        <v>162</v>
      </c>
      <c r="G11" s="65">
        <v>160</v>
      </c>
      <c r="H11" s="65">
        <v>187</v>
      </c>
      <c r="I11" s="65">
        <v>199</v>
      </c>
      <c r="J11" s="65">
        <v>227</v>
      </c>
      <c r="K11" s="66">
        <v>160</v>
      </c>
      <c r="L11" s="21">
        <f t="shared" si="0"/>
        <v>1095</v>
      </c>
      <c r="M11" s="64">
        <v>177</v>
      </c>
      <c r="N11" s="65">
        <v>142</v>
      </c>
      <c r="O11" s="65">
        <v>137</v>
      </c>
      <c r="P11" s="65">
        <v>152</v>
      </c>
      <c r="Q11" s="65">
        <v>134</v>
      </c>
      <c r="R11" s="66">
        <v>131</v>
      </c>
      <c r="S11" s="21">
        <f t="shared" si="1"/>
        <v>873</v>
      </c>
      <c r="T11" s="76">
        <v>134</v>
      </c>
      <c r="U11" s="65">
        <v>140</v>
      </c>
      <c r="V11" s="65">
        <v>131</v>
      </c>
      <c r="W11" s="65">
        <v>130</v>
      </c>
      <c r="X11" s="65">
        <v>150</v>
      </c>
      <c r="Y11" s="77">
        <v>185</v>
      </c>
      <c r="Z11" s="21">
        <f t="shared" si="2"/>
        <v>870</v>
      </c>
      <c r="AA11" s="50">
        <f t="shared" si="3"/>
        <v>2838</v>
      </c>
      <c r="AB11" s="27"/>
      <c r="AC11" s="51">
        <f t="shared" si="4"/>
        <v>18</v>
      </c>
      <c r="AD11" s="28"/>
    </row>
    <row r="12" spans="1:30" ht="12.75">
      <c r="A12" s="140"/>
      <c r="B12" s="29" t="s">
        <v>150</v>
      </c>
      <c r="C12" s="30" t="s">
        <v>104</v>
      </c>
      <c r="D12" s="31">
        <v>28585</v>
      </c>
      <c r="E12" s="30" t="s">
        <v>83</v>
      </c>
      <c r="F12" s="67">
        <v>170</v>
      </c>
      <c r="G12" s="68">
        <v>126</v>
      </c>
      <c r="H12" s="68">
        <v>135</v>
      </c>
      <c r="I12" s="68">
        <v>126</v>
      </c>
      <c r="J12" s="68">
        <v>121</v>
      </c>
      <c r="K12" s="69">
        <v>84</v>
      </c>
      <c r="L12" s="31">
        <f t="shared" si="0"/>
        <v>762</v>
      </c>
      <c r="M12" s="67">
        <v>167</v>
      </c>
      <c r="N12" s="68">
        <v>108</v>
      </c>
      <c r="O12" s="68">
        <v>145</v>
      </c>
      <c r="P12" s="68">
        <v>157</v>
      </c>
      <c r="Q12" s="68">
        <v>130</v>
      </c>
      <c r="R12" s="69">
        <v>125</v>
      </c>
      <c r="S12" s="31">
        <f t="shared" si="1"/>
        <v>832</v>
      </c>
      <c r="T12" s="78">
        <v>145</v>
      </c>
      <c r="U12" s="68">
        <v>152</v>
      </c>
      <c r="V12" s="68">
        <v>183</v>
      </c>
      <c r="W12" s="68">
        <v>116</v>
      </c>
      <c r="X12" s="68">
        <v>162</v>
      </c>
      <c r="Y12" s="79">
        <v>164</v>
      </c>
      <c r="Z12" s="31">
        <f t="shared" si="2"/>
        <v>922</v>
      </c>
      <c r="AA12" s="35">
        <f t="shared" si="3"/>
        <v>2516</v>
      </c>
      <c r="AB12" s="36"/>
      <c r="AC12" s="31">
        <f t="shared" si="4"/>
        <v>18</v>
      </c>
      <c r="AD12" s="37"/>
    </row>
    <row r="13" spans="1:30" ht="12.75">
      <c r="A13" s="140"/>
      <c r="B13" s="29" t="s">
        <v>151</v>
      </c>
      <c r="C13" s="30" t="s">
        <v>122</v>
      </c>
      <c r="D13" s="31">
        <v>12405</v>
      </c>
      <c r="E13" s="30" t="s">
        <v>83</v>
      </c>
      <c r="F13" s="67">
        <v>168</v>
      </c>
      <c r="G13" s="68">
        <v>155</v>
      </c>
      <c r="H13" s="68">
        <v>159</v>
      </c>
      <c r="I13" s="68">
        <v>157</v>
      </c>
      <c r="J13" s="68">
        <v>168</v>
      </c>
      <c r="K13" s="69">
        <v>145</v>
      </c>
      <c r="L13" s="31">
        <f t="shared" si="0"/>
        <v>952</v>
      </c>
      <c r="M13" s="67">
        <v>170</v>
      </c>
      <c r="N13" s="68">
        <v>162</v>
      </c>
      <c r="O13" s="68">
        <v>170</v>
      </c>
      <c r="P13" s="68">
        <v>190</v>
      </c>
      <c r="Q13" s="68">
        <v>186</v>
      </c>
      <c r="R13" s="69">
        <v>140</v>
      </c>
      <c r="S13" s="31">
        <f t="shared" si="1"/>
        <v>1018</v>
      </c>
      <c r="T13" s="78">
        <v>180</v>
      </c>
      <c r="U13" s="68">
        <v>146</v>
      </c>
      <c r="V13" s="68">
        <v>161</v>
      </c>
      <c r="W13" s="68">
        <v>169</v>
      </c>
      <c r="X13" s="68">
        <v>201</v>
      </c>
      <c r="Y13" s="79">
        <v>186</v>
      </c>
      <c r="Z13" s="31">
        <f t="shared" si="2"/>
        <v>1043</v>
      </c>
      <c r="AA13" s="35">
        <f t="shared" si="3"/>
        <v>3013</v>
      </c>
      <c r="AB13" s="36"/>
      <c r="AC13" s="31">
        <f t="shared" si="4"/>
        <v>18</v>
      </c>
      <c r="AD13" s="37"/>
    </row>
    <row r="14" spans="1:30" ht="13.5" thickBot="1">
      <c r="A14" s="141"/>
      <c r="B14" s="38"/>
      <c r="C14" s="39"/>
      <c r="D14" s="40"/>
      <c r="E14" s="39"/>
      <c r="F14" s="70"/>
      <c r="G14" s="71"/>
      <c r="H14" s="71"/>
      <c r="I14" s="71"/>
      <c r="J14" s="71"/>
      <c r="K14" s="72"/>
      <c r="L14" s="42">
        <f t="shared" si="0"/>
        <v>0</v>
      </c>
      <c r="M14" s="70"/>
      <c r="N14" s="71"/>
      <c r="O14" s="71"/>
      <c r="P14" s="71"/>
      <c r="Q14" s="71"/>
      <c r="R14" s="72"/>
      <c r="S14" s="42">
        <f t="shared" si="1"/>
        <v>0</v>
      </c>
      <c r="T14" s="80"/>
      <c r="U14" s="81"/>
      <c r="V14" s="81"/>
      <c r="W14" s="81"/>
      <c r="X14" s="81"/>
      <c r="Y14" s="82"/>
      <c r="Z14" s="42">
        <f t="shared" si="2"/>
        <v>0</v>
      </c>
      <c r="AA14" s="52">
        <f t="shared" si="3"/>
        <v>0</v>
      </c>
      <c r="AB14" s="47">
        <f>AA11+AA12+AA13+AA14</f>
        <v>8367</v>
      </c>
      <c r="AC14" s="53">
        <f t="shared" si="4"/>
        <v>0</v>
      </c>
      <c r="AD14" s="48">
        <f>AB14/(AC11+AC12+AC13+AC14)</f>
        <v>154.94444444444446</v>
      </c>
    </row>
    <row r="15" spans="1:30" ht="12.75">
      <c r="A15" s="127" t="s">
        <v>8</v>
      </c>
      <c r="B15" s="49" t="s">
        <v>113</v>
      </c>
      <c r="C15" s="22" t="s">
        <v>114</v>
      </c>
      <c r="D15" s="21">
        <v>12968</v>
      </c>
      <c r="E15" s="22" t="s">
        <v>67</v>
      </c>
      <c r="F15" s="64">
        <v>130</v>
      </c>
      <c r="G15" s="65">
        <v>176</v>
      </c>
      <c r="H15" s="65">
        <v>148</v>
      </c>
      <c r="I15" s="65">
        <v>189</v>
      </c>
      <c r="J15" s="65">
        <v>164</v>
      </c>
      <c r="K15" s="66">
        <v>150</v>
      </c>
      <c r="L15" s="21">
        <f t="shared" si="0"/>
        <v>957</v>
      </c>
      <c r="M15" s="64">
        <v>138</v>
      </c>
      <c r="N15" s="65">
        <v>93</v>
      </c>
      <c r="O15" s="65">
        <v>110</v>
      </c>
      <c r="P15" s="65">
        <v>126</v>
      </c>
      <c r="Q15" s="65">
        <v>139</v>
      </c>
      <c r="R15" s="66">
        <v>127</v>
      </c>
      <c r="S15" s="21">
        <f t="shared" si="1"/>
        <v>733</v>
      </c>
      <c r="T15" s="76">
        <v>138</v>
      </c>
      <c r="U15" s="65">
        <v>104</v>
      </c>
      <c r="V15" s="65">
        <v>79</v>
      </c>
      <c r="W15" s="65">
        <v>136</v>
      </c>
      <c r="X15" s="65">
        <v>114</v>
      </c>
      <c r="Y15" s="77">
        <v>125</v>
      </c>
      <c r="Z15" s="21">
        <f t="shared" si="2"/>
        <v>696</v>
      </c>
      <c r="AA15" s="50">
        <f t="shared" si="3"/>
        <v>2386</v>
      </c>
      <c r="AB15" s="27"/>
      <c r="AC15" s="51">
        <f t="shared" si="4"/>
        <v>18</v>
      </c>
      <c r="AD15" s="28"/>
    </row>
    <row r="16" spans="1:30" ht="12.75">
      <c r="A16" s="128"/>
      <c r="B16" s="29" t="s">
        <v>115</v>
      </c>
      <c r="C16" s="30" t="s">
        <v>116</v>
      </c>
      <c r="D16" s="31" t="s">
        <v>117</v>
      </c>
      <c r="E16" s="30" t="s">
        <v>67</v>
      </c>
      <c r="F16" s="67">
        <v>200</v>
      </c>
      <c r="G16" s="68">
        <v>214</v>
      </c>
      <c r="H16" s="68">
        <v>160</v>
      </c>
      <c r="I16" s="68">
        <v>168</v>
      </c>
      <c r="J16" s="68">
        <v>109</v>
      </c>
      <c r="K16" s="69">
        <v>179</v>
      </c>
      <c r="L16" s="31">
        <f t="shared" si="0"/>
        <v>1030</v>
      </c>
      <c r="M16" s="67">
        <v>170</v>
      </c>
      <c r="N16" s="68">
        <v>193</v>
      </c>
      <c r="O16" s="68">
        <v>178</v>
      </c>
      <c r="P16" s="68">
        <v>160</v>
      </c>
      <c r="Q16" s="68">
        <v>122</v>
      </c>
      <c r="R16" s="69">
        <v>180</v>
      </c>
      <c r="S16" s="31">
        <f t="shared" si="1"/>
        <v>1003</v>
      </c>
      <c r="T16" s="78">
        <v>128</v>
      </c>
      <c r="U16" s="68">
        <v>146</v>
      </c>
      <c r="V16" s="68">
        <v>122</v>
      </c>
      <c r="W16" s="68">
        <v>189</v>
      </c>
      <c r="X16" s="68">
        <v>173</v>
      </c>
      <c r="Y16" s="79">
        <v>145</v>
      </c>
      <c r="Z16" s="31">
        <f t="shared" si="2"/>
        <v>903</v>
      </c>
      <c r="AA16" s="35">
        <f t="shared" si="3"/>
        <v>2936</v>
      </c>
      <c r="AB16" s="36"/>
      <c r="AC16" s="31">
        <f t="shared" si="4"/>
        <v>18</v>
      </c>
      <c r="AD16" s="37"/>
    </row>
    <row r="17" spans="1:30" ht="12.75">
      <c r="A17" s="128"/>
      <c r="B17" s="29" t="s">
        <v>118</v>
      </c>
      <c r="C17" s="30" t="s">
        <v>45</v>
      </c>
      <c r="D17" s="31" t="s">
        <v>117</v>
      </c>
      <c r="E17" s="30" t="s">
        <v>67</v>
      </c>
      <c r="F17" s="67">
        <v>145</v>
      </c>
      <c r="G17" s="68">
        <v>161</v>
      </c>
      <c r="H17" s="68">
        <v>161</v>
      </c>
      <c r="I17" s="68">
        <v>165</v>
      </c>
      <c r="J17" s="68">
        <v>201</v>
      </c>
      <c r="K17" s="69">
        <v>157</v>
      </c>
      <c r="L17" s="31">
        <f t="shared" si="0"/>
        <v>990</v>
      </c>
      <c r="M17" s="67">
        <v>200</v>
      </c>
      <c r="N17" s="68">
        <v>146</v>
      </c>
      <c r="O17" s="68">
        <v>154</v>
      </c>
      <c r="P17" s="68">
        <v>137</v>
      </c>
      <c r="Q17" s="68">
        <v>139</v>
      </c>
      <c r="R17" s="69">
        <v>173</v>
      </c>
      <c r="S17" s="31">
        <f t="shared" si="1"/>
        <v>949</v>
      </c>
      <c r="T17" s="78">
        <v>141</v>
      </c>
      <c r="U17" s="68">
        <v>118</v>
      </c>
      <c r="V17" s="68">
        <v>132</v>
      </c>
      <c r="W17" s="68">
        <v>167</v>
      </c>
      <c r="X17" s="68">
        <v>130</v>
      </c>
      <c r="Y17" s="79">
        <v>101</v>
      </c>
      <c r="Z17" s="31">
        <f t="shared" si="2"/>
        <v>789</v>
      </c>
      <c r="AA17" s="35">
        <f t="shared" si="3"/>
        <v>2728</v>
      </c>
      <c r="AB17" s="36"/>
      <c r="AC17" s="31">
        <f t="shared" si="4"/>
        <v>18</v>
      </c>
      <c r="AD17" s="37"/>
    </row>
    <row r="18" spans="1:30" ht="13.5" thickBot="1">
      <c r="A18" s="129"/>
      <c r="B18" s="38"/>
      <c r="C18" s="39"/>
      <c r="D18" s="40"/>
      <c r="E18" s="39"/>
      <c r="F18" s="70"/>
      <c r="G18" s="71"/>
      <c r="H18" s="71"/>
      <c r="I18" s="71"/>
      <c r="J18" s="71"/>
      <c r="K18" s="72"/>
      <c r="L18" s="42">
        <f t="shared" si="0"/>
        <v>0</v>
      </c>
      <c r="M18" s="70"/>
      <c r="N18" s="71"/>
      <c r="O18" s="71"/>
      <c r="P18" s="71"/>
      <c r="Q18" s="71"/>
      <c r="R18" s="72"/>
      <c r="S18" s="42">
        <f t="shared" si="1"/>
        <v>0</v>
      </c>
      <c r="T18" s="80"/>
      <c r="U18" s="81"/>
      <c r="V18" s="81"/>
      <c r="W18" s="81"/>
      <c r="X18" s="81"/>
      <c r="Y18" s="82"/>
      <c r="Z18" s="42">
        <f t="shared" si="2"/>
        <v>0</v>
      </c>
      <c r="AA18" s="52">
        <f t="shared" si="3"/>
        <v>0</v>
      </c>
      <c r="AB18" s="47">
        <f>AA15+AA16+AA17+AA18</f>
        <v>8050</v>
      </c>
      <c r="AC18" s="53">
        <f t="shared" si="4"/>
        <v>0</v>
      </c>
      <c r="AD18" s="48">
        <f>AB18/(AC15+AC16+AC17+AC18)</f>
        <v>149.07407407407408</v>
      </c>
    </row>
    <row r="19" spans="1:30" ht="12.75">
      <c r="A19" s="127" t="s">
        <v>9</v>
      </c>
      <c r="B19" s="49" t="s">
        <v>87</v>
      </c>
      <c r="C19" s="22" t="s">
        <v>92</v>
      </c>
      <c r="D19" s="21">
        <v>12620</v>
      </c>
      <c r="E19" s="22" t="s">
        <v>93</v>
      </c>
      <c r="F19" s="64">
        <v>189</v>
      </c>
      <c r="G19" s="65">
        <v>159</v>
      </c>
      <c r="H19" s="65">
        <v>170</v>
      </c>
      <c r="I19" s="65">
        <v>176</v>
      </c>
      <c r="J19" s="65">
        <v>169</v>
      </c>
      <c r="K19" s="66">
        <v>155</v>
      </c>
      <c r="L19" s="21">
        <f t="shared" si="0"/>
        <v>1018</v>
      </c>
      <c r="M19" s="64">
        <v>177</v>
      </c>
      <c r="N19" s="65">
        <v>173</v>
      </c>
      <c r="O19" s="65">
        <v>134</v>
      </c>
      <c r="P19" s="65">
        <v>125</v>
      </c>
      <c r="Q19" s="65">
        <v>144</v>
      </c>
      <c r="R19" s="66">
        <v>123</v>
      </c>
      <c r="S19" s="21">
        <f t="shared" si="1"/>
        <v>876</v>
      </c>
      <c r="T19" s="76">
        <v>166</v>
      </c>
      <c r="U19" s="65">
        <v>153</v>
      </c>
      <c r="V19" s="65">
        <v>169</v>
      </c>
      <c r="W19" s="65">
        <v>125</v>
      </c>
      <c r="X19" s="65">
        <v>153</v>
      </c>
      <c r="Y19" s="77">
        <v>162</v>
      </c>
      <c r="Z19" s="21">
        <f t="shared" si="2"/>
        <v>928</v>
      </c>
      <c r="AA19" s="50">
        <f>L19+S19+Z19</f>
        <v>2822</v>
      </c>
      <c r="AB19" s="27"/>
      <c r="AC19" s="51">
        <f>IF(L19&gt;0,6)+IF(S19&gt;0,6)+IF(Z19&gt;0,6)</f>
        <v>18</v>
      </c>
      <c r="AD19" s="28"/>
    </row>
    <row r="20" spans="1:30" ht="12.75">
      <c r="A20" s="128"/>
      <c r="B20" s="29" t="s">
        <v>94</v>
      </c>
      <c r="C20" s="30" t="s">
        <v>95</v>
      </c>
      <c r="D20" s="31">
        <v>12616</v>
      </c>
      <c r="E20" s="30" t="s">
        <v>93</v>
      </c>
      <c r="F20" s="67">
        <v>116</v>
      </c>
      <c r="G20" s="68">
        <v>143</v>
      </c>
      <c r="H20" s="68">
        <v>149</v>
      </c>
      <c r="I20" s="68">
        <v>179</v>
      </c>
      <c r="J20" s="68">
        <v>137</v>
      </c>
      <c r="K20" s="69">
        <v>141</v>
      </c>
      <c r="L20" s="31">
        <f t="shared" si="0"/>
        <v>865</v>
      </c>
      <c r="M20" s="67">
        <v>144</v>
      </c>
      <c r="N20" s="68">
        <v>161</v>
      </c>
      <c r="O20" s="68">
        <v>131</v>
      </c>
      <c r="P20" s="68">
        <v>146</v>
      </c>
      <c r="Q20" s="68">
        <v>138</v>
      </c>
      <c r="R20" s="69">
        <v>136</v>
      </c>
      <c r="S20" s="31">
        <f t="shared" si="1"/>
        <v>856</v>
      </c>
      <c r="T20" s="78">
        <v>128</v>
      </c>
      <c r="U20" s="68">
        <v>144</v>
      </c>
      <c r="V20" s="68">
        <v>96</v>
      </c>
      <c r="W20" s="68">
        <v>162</v>
      </c>
      <c r="X20" s="68">
        <v>106</v>
      </c>
      <c r="Y20" s="79">
        <v>178</v>
      </c>
      <c r="Z20" s="31">
        <f t="shared" si="2"/>
        <v>814</v>
      </c>
      <c r="AA20" s="35">
        <f t="shared" si="3"/>
        <v>2535</v>
      </c>
      <c r="AB20" s="36"/>
      <c r="AC20" s="31">
        <f t="shared" si="4"/>
        <v>18</v>
      </c>
      <c r="AD20" s="37"/>
    </row>
    <row r="21" spans="1:30" ht="12.75">
      <c r="A21" s="128"/>
      <c r="B21" s="29" t="s">
        <v>96</v>
      </c>
      <c r="C21" s="30" t="s">
        <v>73</v>
      </c>
      <c r="D21" s="31">
        <v>12927</v>
      </c>
      <c r="E21" s="30" t="s">
        <v>93</v>
      </c>
      <c r="F21" s="67">
        <v>166</v>
      </c>
      <c r="G21" s="68">
        <v>117</v>
      </c>
      <c r="H21" s="68">
        <v>137</v>
      </c>
      <c r="I21" s="68">
        <v>135</v>
      </c>
      <c r="J21" s="68">
        <v>185</v>
      </c>
      <c r="K21" s="69">
        <v>164</v>
      </c>
      <c r="L21" s="31">
        <f t="shared" si="0"/>
        <v>904</v>
      </c>
      <c r="M21" s="67">
        <v>136</v>
      </c>
      <c r="N21" s="68">
        <v>121</v>
      </c>
      <c r="O21" s="68">
        <v>125</v>
      </c>
      <c r="P21" s="68">
        <v>146</v>
      </c>
      <c r="Q21" s="68">
        <v>128</v>
      </c>
      <c r="R21" s="69">
        <v>147</v>
      </c>
      <c r="S21" s="31">
        <f t="shared" si="1"/>
        <v>803</v>
      </c>
      <c r="T21" s="78">
        <v>178</v>
      </c>
      <c r="U21" s="68">
        <v>151</v>
      </c>
      <c r="V21" s="68">
        <v>96</v>
      </c>
      <c r="W21" s="68">
        <v>144</v>
      </c>
      <c r="X21" s="68">
        <v>223</v>
      </c>
      <c r="Y21" s="79">
        <v>140</v>
      </c>
      <c r="Z21" s="31">
        <f t="shared" si="2"/>
        <v>932</v>
      </c>
      <c r="AA21" s="35">
        <f t="shared" si="3"/>
        <v>2639</v>
      </c>
      <c r="AB21" s="36"/>
      <c r="AC21" s="31">
        <f t="shared" si="4"/>
        <v>18</v>
      </c>
      <c r="AD21" s="37"/>
    </row>
    <row r="22" spans="1:30" ht="13.5" thickBot="1">
      <c r="A22" s="129"/>
      <c r="B22" s="38"/>
      <c r="C22" s="39"/>
      <c r="D22" s="40"/>
      <c r="E22" s="39"/>
      <c r="F22" s="70"/>
      <c r="G22" s="71"/>
      <c r="H22" s="71"/>
      <c r="I22" s="71"/>
      <c r="J22" s="71"/>
      <c r="K22" s="72"/>
      <c r="L22" s="42">
        <f t="shared" si="0"/>
        <v>0</v>
      </c>
      <c r="M22" s="70"/>
      <c r="N22" s="71"/>
      <c r="O22" s="71"/>
      <c r="P22" s="71"/>
      <c r="Q22" s="71"/>
      <c r="R22" s="72"/>
      <c r="S22" s="42">
        <f t="shared" si="1"/>
        <v>0</v>
      </c>
      <c r="T22" s="80"/>
      <c r="U22" s="81"/>
      <c r="V22" s="81"/>
      <c r="W22" s="81"/>
      <c r="X22" s="81"/>
      <c r="Y22" s="82"/>
      <c r="Z22" s="42">
        <f t="shared" si="2"/>
        <v>0</v>
      </c>
      <c r="AA22" s="52">
        <f t="shared" si="3"/>
        <v>0</v>
      </c>
      <c r="AB22" s="47">
        <f>AA19+AA20+AA21+AA22</f>
        <v>7996</v>
      </c>
      <c r="AC22" s="53">
        <f t="shared" si="4"/>
        <v>0</v>
      </c>
      <c r="AD22" s="48">
        <f>AB22/(AC19+AC20+AC21+AC22)</f>
        <v>148.07407407407408</v>
      </c>
    </row>
    <row r="23" spans="1:30" ht="12.75">
      <c r="A23" s="127" t="s">
        <v>10</v>
      </c>
      <c r="B23" s="49" t="s">
        <v>103</v>
      </c>
      <c r="C23" s="22" t="s">
        <v>104</v>
      </c>
      <c r="D23" s="21">
        <v>28764</v>
      </c>
      <c r="E23" s="22" t="s">
        <v>105</v>
      </c>
      <c r="F23" s="64">
        <v>118</v>
      </c>
      <c r="G23" s="65">
        <v>126</v>
      </c>
      <c r="H23" s="65">
        <v>133</v>
      </c>
      <c r="I23" s="65">
        <v>134</v>
      </c>
      <c r="J23" s="65">
        <v>158</v>
      </c>
      <c r="K23" s="66">
        <v>109</v>
      </c>
      <c r="L23" s="21">
        <f t="shared" si="0"/>
        <v>778</v>
      </c>
      <c r="M23" s="64">
        <v>106</v>
      </c>
      <c r="N23" s="65">
        <v>132</v>
      </c>
      <c r="O23" s="65">
        <v>137</v>
      </c>
      <c r="P23" s="65">
        <v>117</v>
      </c>
      <c r="Q23" s="65">
        <v>148</v>
      </c>
      <c r="R23" s="66">
        <v>158</v>
      </c>
      <c r="S23" s="21">
        <f t="shared" si="1"/>
        <v>798</v>
      </c>
      <c r="T23" s="76">
        <v>198</v>
      </c>
      <c r="U23" s="65">
        <v>169</v>
      </c>
      <c r="V23" s="65">
        <v>103</v>
      </c>
      <c r="W23" s="65">
        <v>88</v>
      </c>
      <c r="X23" s="65">
        <v>128</v>
      </c>
      <c r="Y23" s="77">
        <v>121</v>
      </c>
      <c r="Z23" s="21">
        <f t="shared" si="2"/>
        <v>807</v>
      </c>
      <c r="AA23" s="50">
        <f t="shared" si="3"/>
        <v>2383</v>
      </c>
      <c r="AB23" s="27"/>
      <c r="AC23" s="51">
        <f t="shared" si="4"/>
        <v>18</v>
      </c>
      <c r="AD23" s="28"/>
    </row>
    <row r="24" spans="1:30" ht="12.75">
      <c r="A24" s="128"/>
      <c r="B24" s="29" t="s">
        <v>106</v>
      </c>
      <c r="C24" s="30" t="s">
        <v>66</v>
      </c>
      <c r="D24" s="31">
        <v>28763</v>
      </c>
      <c r="E24" s="30" t="s">
        <v>105</v>
      </c>
      <c r="F24" s="67">
        <v>158</v>
      </c>
      <c r="G24" s="68">
        <v>157</v>
      </c>
      <c r="H24" s="68">
        <v>158</v>
      </c>
      <c r="I24" s="68">
        <v>127</v>
      </c>
      <c r="J24" s="68">
        <v>133</v>
      </c>
      <c r="K24" s="69">
        <v>161</v>
      </c>
      <c r="L24" s="31">
        <f t="shared" si="0"/>
        <v>894</v>
      </c>
      <c r="M24" s="67">
        <v>136</v>
      </c>
      <c r="N24" s="68">
        <v>125</v>
      </c>
      <c r="O24" s="68">
        <v>120</v>
      </c>
      <c r="P24" s="68">
        <v>114</v>
      </c>
      <c r="Q24" s="68">
        <v>139</v>
      </c>
      <c r="R24" s="69">
        <v>131</v>
      </c>
      <c r="S24" s="31">
        <f t="shared" si="1"/>
        <v>765</v>
      </c>
      <c r="T24" s="78">
        <v>105</v>
      </c>
      <c r="U24" s="68">
        <v>106</v>
      </c>
      <c r="V24" s="68">
        <v>119</v>
      </c>
      <c r="W24" s="68">
        <v>110</v>
      </c>
      <c r="X24" s="68">
        <v>154</v>
      </c>
      <c r="Y24" s="79">
        <v>130</v>
      </c>
      <c r="Z24" s="31">
        <f t="shared" si="2"/>
        <v>724</v>
      </c>
      <c r="AA24" s="35">
        <f t="shared" si="3"/>
        <v>2383</v>
      </c>
      <c r="AB24" s="36"/>
      <c r="AC24" s="31">
        <f t="shared" si="4"/>
        <v>18</v>
      </c>
      <c r="AD24" s="37"/>
    </row>
    <row r="25" spans="1:30" ht="12.75">
      <c r="A25" s="128"/>
      <c r="B25" s="29" t="s">
        <v>107</v>
      </c>
      <c r="C25" s="30" t="s">
        <v>52</v>
      </c>
      <c r="D25" s="31">
        <v>12202</v>
      </c>
      <c r="E25" s="30" t="s">
        <v>105</v>
      </c>
      <c r="F25" s="67">
        <v>160</v>
      </c>
      <c r="G25" s="68">
        <v>153</v>
      </c>
      <c r="H25" s="68">
        <v>145</v>
      </c>
      <c r="I25" s="68">
        <v>152</v>
      </c>
      <c r="J25" s="68">
        <v>188</v>
      </c>
      <c r="K25" s="69">
        <v>211</v>
      </c>
      <c r="L25" s="31">
        <f t="shared" si="0"/>
        <v>1009</v>
      </c>
      <c r="M25" s="67">
        <v>174</v>
      </c>
      <c r="N25" s="68">
        <v>147</v>
      </c>
      <c r="O25" s="68">
        <v>141</v>
      </c>
      <c r="P25" s="68">
        <v>171</v>
      </c>
      <c r="Q25" s="68">
        <v>146</v>
      </c>
      <c r="R25" s="69">
        <v>184</v>
      </c>
      <c r="S25" s="31">
        <f t="shared" si="1"/>
        <v>963</v>
      </c>
      <c r="T25" s="78">
        <v>151</v>
      </c>
      <c r="U25" s="68">
        <v>170</v>
      </c>
      <c r="V25" s="68">
        <v>141</v>
      </c>
      <c r="W25" s="68">
        <v>147</v>
      </c>
      <c r="X25" s="68">
        <v>171</v>
      </c>
      <c r="Y25" s="79">
        <v>181</v>
      </c>
      <c r="Z25" s="31">
        <f t="shared" si="2"/>
        <v>961</v>
      </c>
      <c r="AA25" s="35">
        <f t="shared" si="3"/>
        <v>2933</v>
      </c>
      <c r="AB25" s="36"/>
      <c r="AC25" s="31">
        <f t="shared" si="4"/>
        <v>18</v>
      </c>
      <c r="AD25" s="37"/>
    </row>
    <row r="26" spans="1:30" ht="13.5" thickBot="1">
      <c r="A26" s="129"/>
      <c r="B26" s="38"/>
      <c r="C26" s="39"/>
      <c r="D26" s="40"/>
      <c r="E26" s="39"/>
      <c r="F26" s="70"/>
      <c r="G26" s="71"/>
      <c r="H26" s="71"/>
      <c r="I26" s="71"/>
      <c r="J26" s="71"/>
      <c r="K26" s="72"/>
      <c r="L26" s="42">
        <f t="shared" si="0"/>
        <v>0</v>
      </c>
      <c r="M26" s="70"/>
      <c r="N26" s="71"/>
      <c r="O26" s="71"/>
      <c r="P26" s="71"/>
      <c r="Q26" s="71"/>
      <c r="R26" s="72"/>
      <c r="S26" s="42">
        <f t="shared" si="1"/>
        <v>0</v>
      </c>
      <c r="T26" s="80"/>
      <c r="U26" s="81"/>
      <c r="V26" s="81"/>
      <c r="W26" s="81"/>
      <c r="X26" s="81"/>
      <c r="Y26" s="82"/>
      <c r="Z26" s="42">
        <f t="shared" si="2"/>
        <v>0</v>
      </c>
      <c r="AA26" s="52">
        <f t="shared" si="3"/>
        <v>0</v>
      </c>
      <c r="AB26" s="47">
        <f>AA23+AA24+AA25+AA26</f>
        <v>7699</v>
      </c>
      <c r="AC26" s="53">
        <f t="shared" si="4"/>
        <v>0</v>
      </c>
      <c r="AD26" s="48">
        <f>AB26/(AC23+AC24+AC25+AC26)</f>
        <v>142.57407407407408</v>
      </c>
    </row>
    <row r="27" spans="1:30" ht="12.75">
      <c r="A27" s="127" t="s">
        <v>11</v>
      </c>
      <c r="B27" s="49" t="s">
        <v>108</v>
      </c>
      <c r="C27" s="22" t="s">
        <v>52</v>
      </c>
      <c r="D27" s="21">
        <v>28593</v>
      </c>
      <c r="E27" s="22" t="s">
        <v>93</v>
      </c>
      <c r="F27" s="64">
        <v>149</v>
      </c>
      <c r="G27" s="65">
        <v>165</v>
      </c>
      <c r="H27" s="65">
        <v>157</v>
      </c>
      <c r="I27" s="65">
        <v>138</v>
      </c>
      <c r="J27" s="65">
        <v>182</v>
      </c>
      <c r="K27" s="66">
        <v>139</v>
      </c>
      <c r="L27" s="21">
        <f t="shared" si="0"/>
        <v>930</v>
      </c>
      <c r="M27" s="64">
        <v>123</v>
      </c>
      <c r="N27" s="65">
        <v>128</v>
      </c>
      <c r="O27" s="65">
        <v>124</v>
      </c>
      <c r="P27" s="65">
        <v>138</v>
      </c>
      <c r="Q27" s="65">
        <v>149</v>
      </c>
      <c r="R27" s="66">
        <v>128</v>
      </c>
      <c r="S27" s="21">
        <f t="shared" si="1"/>
        <v>790</v>
      </c>
      <c r="T27" s="24"/>
      <c r="U27" s="23"/>
      <c r="V27" s="23"/>
      <c r="W27" s="23"/>
      <c r="X27" s="23"/>
      <c r="Y27" s="25"/>
      <c r="Z27" s="21">
        <f t="shared" si="2"/>
        <v>0</v>
      </c>
      <c r="AA27" s="50">
        <f t="shared" si="3"/>
        <v>1720</v>
      </c>
      <c r="AB27" s="27"/>
      <c r="AC27" s="51">
        <f t="shared" si="4"/>
        <v>12</v>
      </c>
      <c r="AD27" s="28"/>
    </row>
    <row r="28" spans="1:30" ht="12.75">
      <c r="A28" s="128"/>
      <c r="B28" s="29" t="s">
        <v>109</v>
      </c>
      <c r="C28" s="30" t="s">
        <v>110</v>
      </c>
      <c r="D28" s="31">
        <v>28576</v>
      </c>
      <c r="E28" s="30" t="s">
        <v>93</v>
      </c>
      <c r="F28" s="67">
        <v>133</v>
      </c>
      <c r="G28" s="68">
        <v>113</v>
      </c>
      <c r="H28" s="68">
        <v>110</v>
      </c>
      <c r="I28" s="68">
        <v>114</v>
      </c>
      <c r="J28" s="68">
        <v>142</v>
      </c>
      <c r="K28" s="69">
        <v>130</v>
      </c>
      <c r="L28" s="31">
        <f t="shared" si="0"/>
        <v>742</v>
      </c>
      <c r="M28" s="67">
        <v>155</v>
      </c>
      <c r="N28" s="68">
        <v>96</v>
      </c>
      <c r="O28" s="68">
        <v>104</v>
      </c>
      <c r="P28" s="68">
        <v>130</v>
      </c>
      <c r="Q28" s="68">
        <v>101</v>
      </c>
      <c r="R28" s="69">
        <v>102</v>
      </c>
      <c r="S28" s="31">
        <f t="shared" si="1"/>
        <v>688</v>
      </c>
      <c r="T28" s="33"/>
      <c r="U28" s="32"/>
      <c r="V28" s="32"/>
      <c r="W28" s="32"/>
      <c r="X28" s="32"/>
      <c r="Y28" s="34"/>
      <c r="Z28" s="31">
        <f t="shared" si="2"/>
        <v>0</v>
      </c>
      <c r="AA28" s="35">
        <f t="shared" si="3"/>
        <v>1430</v>
      </c>
      <c r="AB28" s="36"/>
      <c r="AC28" s="31">
        <f t="shared" si="4"/>
        <v>12</v>
      </c>
      <c r="AD28" s="37"/>
    </row>
    <row r="29" spans="1:30" ht="12.75">
      <c r="A29" s="128"/>
      <c r="B29" s="29" t="s">
        <v>111</v>
      </c>
      <c r="C29" s="30" t="s">
        <v>112</v>
      </c>
      <c r="D29" s="31">
        <v>28632</v>
      </c>
      <c r="E29" s="30" t="s">
        <v>93</v>
      </c>
      <c r="F29" s="67">
        <v>117</v>
      </c>
      <c r="G29" s="68">
        <v>146</v>
      </c>
      <c r="H29" s="68">
        <v>96</v>
      </c>
      <c r="I29" s="68">
        <v>146</v>
      </c>
      <c r="J29" s="68">
        <v>150</v>
      </c>
      <c r="K29" s="69">
        <v>160</v>
      </c>
      <c r="L29" s="31">
        <f t="shared" si="0"/>
        <v>815</v>
      </c>
      <c r="M29" s="67">
        <v>103</v>
      </c>
      <c r="N29" s="68">
        <v>123</v>
      </c>
      <c r="O29" s="68">
        <v>125</v>
      </c>
      <c r="P29" s="68">
        <v>115</v>
      </c>
      <c r="Q29" s="68">
        <v>112</v>
      </c>
      <c r="R29" s="69">
        <v>123</v>
      </c>
      <c r="S29" s="31">
        <f t="shared" si="1"/>
        <v>701</v>
      </c>
      <c r="T29" s="33"/>
      <c r="U29" s="32"/>
      <c r="V29" s="32"/>
      <c r="W29" s="32"/>
      <c r="X29" s="32"/>
      <c r="Y29" s="34"/>
      <c r="Z29" s="31">
        <f t="shared" si="2"/>
        <v>0</v>
      </c>
      <c r="AA29" s="35">
        <f t="shared" si="3"/>
        <v>1516</v>
      </c>
      <c r="AB29" s="36"/>
      <c r="AC29" s="31">
        <f t="shared" si="4"/>
        <v>12</v>
      </c>
      <c r="AD29" s="37"/>
    </row>
    <row r="30" spans="1:30" ht="13.5" thickBot="1">
      <c r="A30" s="129"/>
      <c r="B30" s="38"/>
      <c r="C30" s="39"/>
      <c r="D30" s="40"/>
      <c r="E30" s="39"/>
      <c r="F30" s="70"/>
      <c r="G30" s="71"/>
      <c r="H30" s="71"/>
      <c r="I30" s="71"/>
      <c r="J30" s="71"/>
      <c r="K30" s="72"/>
      <c r="L30" s="42">
        <f t="shared" si="0"/>
        <v>0</v>
      </c>
      <c r="M30" s="70"/>
      <c r="N30" s="71"/>
      <c r="O30" s="71"/>
      <c r="P30" s="71"/>
      <c r="Q30" s="71"/>
      <c r="R30" s="72"/>
      <c r="S30" s="42">
        <f t="shared" si="1"/>
        <v>0</v>
      </c>
      <c r="T30" s="43"/>
      <c r="U30" s="44"/>
      <c r="V30" s="44"/>
      <c r="W30" s="44"/>
      <c r="X30" s="44"/>
      <c r="Y30" s="45"/>
      <c r="Z30" s="42">
        <f t="shared" si="2"/>
        <v>0</v>
      </c>
      <c r="AA30" s="52">
        <f t="shared" si="3"/>
        <v>0</v>
      </c>
      <c r="AB30" s="47">
        <f>AA27+AA28+AA29+AA30</f>
        <v>4666</v>
      </c>
      <c r="AC30" s="53">
        <f t="shared" si="4"/>
        <v>0</v>
      </c>
      <c r="AD30" s="48">
        <f>AB30/(AC27+AC28+AC29+AC30)</f>
        <v>129.61111111111111</v>
      </c>
    </row>
    <row r="31" spans="1:30" ht="12.75">
      <c r="A31" s="127" t="s">
        <v>12</v>
      </c>
      <c r="B31" s="22" t="s">
        <v>135</v>
      </c>
      <c r="C31" s="22" t="s">
        <v>136</v>
      </c>
      <c r="D31" s="21">
        <v>12775</v>
      </c>
      <c r="E31" s="22" t="s">
        <v>130</v>
      </c>
      <c r="F31" s="64">
        <v>136</v>
      </c>
      <c r="G31" s="65">
        <v>136</v>
      </c>
      <c r="H31" s="65">
        <v>99</v>
      </c>
      <c r="I31" s="65">
        <v>128</v>
      </c>
      <c r="J31" s="65">
        <v>124</v>
      </c>
      <c r="K31" s="66">
        <v>153</v>
      </c>
      <c r="L31" s="21">
        <f t="shared" si="0"/>
        <v>776</v>
      </c>
      <c r="M31" s="64">
        <v>114</v>
      </c>
      <c r="N31" s="65">
        <v>93</v>
      </c>
      <c r="O31" s="65">
        <v>105</v>
      </c>
      <c r="P31" s="65">
        <v>131</v>
      </c>
      <c r="Q31" s="65">
        <v>138</v>
      </c>
      <c r="R31" s="66">
        <v>117</v>
      </c>
      <c r="S31" s="21">
        <f t="shared" si="1"/>
        <v>698</v>
      </c>
      <c r="T31" s="24"/>
      <c r="U31" s="23"/>
      <c r="V31" s="23"/>
      <c r="W31" s="23"/>
      <c r="X31" s="23"/>
      <c r="Y31" s="25"/>
      <c r="Z31" s="21">
        <f t="shared" si="2"/>
        <v>0</v>
      </c>
      <c r="AA31" s="50">
        <f t="shared" si="3"/>
        <v>1474</v>
      </c>
      <c r="AB31" s="27"/>
      <c r="AC31" s="51">
        <f t="shared" si="4"/>
        <v>12</v>
      </c>
      <c r="AD31" s="28"/>
    </row>
    <row r="32" spans="1:30" ht="12.75">
      <c r="A32" s="128"/>
      <c r="B32" s="30" t="s">
        <v>137</v>
      </c>
      <c r="C32" s="30" t="s">
        <v>122</v>
      </c>
      <c r="D32" s="31">
        <v>12760</v>
      </c>
      <c r="E32" s="30" t="s">
        <v>130</v>
      </c>
      <c r="F32" s="67">
        <v>150</v>
      </c>
      <c r="G32" s="68">
        <v>132</v>
      </c>
      <c r="H32" s="68">
        <v>170</v>
      </c>
      <c r="I32" s="68">
        <v>146</v>
      </c>
      <c r="J32" s="68">
        <v>118</v>
      </c>
      <c r="K32" s="69">
        <v>134</v>
      </c>
      <c r="L32" s="31">
        <f t="shared" si="0"/>
        <v>850</v>
      </c>
      <c r="M32" s="67">
        <v>110</v>
      </c>
      <c r="N32" s="68">
        <v>153</v>
      </c>
      <c r="O32" s="68">
        <v>118</v>
      </c>
      <c r="P32" s="68">
        <v>134</v>
      </c>
      <c r="Q32" s="68">
        <v>126</v>
      </c>
      <c r="R32" s="69">
        <v>104</v>
      </c>
      <c r="S32" s="31">
        <f t="shared" si="1"/>
        <v>745</v>
      </c>
      <c r="T32" s="33"/>
      <c r="U32" s="32"/>
      <c r="V32" s="32"/>
      <c r="W32" s="32"/>
      <c r="X32" s="32"/>
      <c r="Y32" s="34"/>
      <c r="Z32" s="31">
        <f t="shared" si="2"/>
        <v>0</v>
      </c>
      <c r="AA32" s="35">
        <f t="shared" si="3"/>
        <v>1595</v>
      </c>
      <c r="AB32" s="36"/>
      <c r="AC32" s="31">
        <f t="shared" si="4"/>
        <v>12</v>
      </c>
      <c r="AD32" s="37"/>
    </row>
    <row r="33" spans="1:30" ht="12.75">
      <c r="A33" s="128"/>
      <c r="B33" s="30" t="s">
        <v>139</v>
      </c>
      <c r="C33" s="30" t="s">
        <v>140</v>
      </c>
      <c r="D33" s="31"/>
      <c r="E33" s="30" t="s">
        <v>69</v>
      </c>
      <c r="F33" s="67">
        <v>147</v>
      </c>
      <c r="G33" s="68">
        <v>139</v>
      </c>
      <c r="H33" s="68">
        <v>128</v>
      </c>
      <c r="I33" s="68">
        <v>141</v>
      </c>
      <c r="J33" s="68">
        <v>124</v>
      </c>
      <c r="K33" s="69">
        <v>132</v>
      </c>
      <c r="L33" s="31">
        <f t="shared" si="0"/>
        <v>811</v>
      </c>
      <c r="M33" s="67">
        <v>143</v>
      </c>
      <c r="N33" s="68">
        <v>174</v>
      </c>
      <c r="O33" s="68">
        <v>101</v>
      </c>
      <c r="P33" s="68">
        <v>172</v>
      </c>
      <c r="Q33" s="68">
        <v>118</v>
      </c>
      <c r="R33" s="69">
        <v>134</v>
      </c>
      <c r="S33" s="31">
        <f t="shared" si="1"/>
        <v>842</v>
      </c>
      <c r="T33" s="33"/>
      <c r="U33" s="32"/>
      <c r="V33" s="32"/>
      <c r="W33" s="32"/>
      <c r="X33" s="32"/>
      <c r="Y33" s="34"/>
      <c r="Z33" s="31">
        <f t="shared" si="2"/>
        <v>0</v>
      </c>
      <c r="AA33" s="35">
        <f t="shared" si="3"/>
        <v>1653</v>
      </c>
      <c r="AB33" s="36"/>
      <c r="AC33" s="31">
        <f t="shared" si="4"/>
        <v>12</v>
      </c>
      <c r="AD33" s="37"/>
    </row>
    <row r="34" spans="1:30" ht="13.5" thickBot="1">
      <c r="A34" s="129"/>
      <c r="B34" s="39"/>
      <c r="C34" s="39"/>
      <c r="D34" s="40"/>
      <c r="E34" s="39"/>
      <c r="F34" s="70"/>
      <c r="G34" s="71"/>
      <c r="H34" s="71"/>
      <c r="I34" s="71"/>
      <c r="J34" s="71"/>
      <c r="K34" s="72"/>
      <c r="L34" s="42">
        <f t="shared" si="0"/>
        <v>0</v>
      </c>
      <c r="M34" s="70"/>
      <c r="N34" s="71"/>
      <c r="O34" s="71"/>
      <c r="P34" s="71"/>
      <c r="Q34" s="71"/>
      <c r="R34" s="72"/>
      <c r="S34" s="42">
        <f t="shared" si="1"/>
        <v>0</v>
      </c>
      <c r="T34" s="43"/>
      <c r="U34" s="44"/>
      <c r="V34" s="44"/>
      <c r="W34" s="44"/>
      <c r="X34" s="44"/>
      <c r="Y34" s="45"/>
      <c r="Z34" s="42">
        <f t="shared" si="2"/>
        <v>0</v>
      </c>
      <c r="AA34" s="52">
        <f t="shared" si="3"/>
        <v>0</v>
      </c>
      <c r="AB34" s="47">
        <f>AA31+AA32+AA33+AA34</f>
        <v>4722</v>
      </c>
      <c r="AC34" s="53">
        <f t="shared" si="4"/>
        <v>0</v>
      </c>
      <c r="AD34" s="48">
        <f>AB34/(AC31+AC32+AC33+AC34)</f>
        <v>131.16666666666666</v>
      </c>
    </row>
    <row r="35" spans="1:30" ht="12.75">
      <c r="A35" s="127" t="s">
        <v>13</v>
      </c>
      <c r="B35" s="22" t="s">
        <v>141</v>
      </c>
      <c r="C35" s="22" t="s">
        <v>142</v>
      </c>
      <c r="D35" s="21">
        <v>12743</v>
      </c>
      <c r="E35" s="22" t="s">
        <v>43</v>
      </c>
      <c r="F35" s="64">
        <v>0</v>
      </c>
      <c r="G35" s="65">
        <v>102</v>
      </c>
      <c r="H35" s="65">
        <v>0</v>
      </c>
      <c r="I35" s="65">
        <v>147</v>
      </c>
      <c r="J35" s="65">
        <v>114</v>
      </c>
      <c r="K35" s="66">
        <v>155</v>
      </c>
      <c r="L35" s="21">
        <f t="shared" si="0"/>
        <v>518</v>
      </c>
      <c r="M35" s="64">
        <v>141</v>
      </c>
      <c r="N35" s="65">
        <v>144</v>
      </c>
      <c r="O35" s="65">
        <v>111</v>
      </c>
      <c r="P35" s="65">
        <v>0</v>
      </c>
      <c r="Q35" s="65">
        <v>166</v>
      </c>
      <c r="R35" s="66">
        <v>141</v>
      </c>
      <c r="S35" s="21">
        <f t="shared" si="1"/>
        <v>703</v>
      </c>
      <c r="T35" s="24"/>
      <c r="U35" s="23"/>
      <c r="V35" s="23"/>
      <c r="W35" s="23"/>
      <c r="X35" s="23"/>
      <c r="Y35" s="25"/>
      <c r="Z35" s="21">
        <f t="shared" si="2"/>
        <v>0</v>
      </c>
      <c r="AA35" s="50">
        <f t="shared" si="3"/>
        <v>1221</v>
      </c>
      <c r="AB35" s="27"/>
      <c r="AC35" s="51">
        <f>IF(L35&gt;0,4)+IF(S35&gt;0,5)+IF(Z35&gt;0,6)</f>
        <v>9</v>
      </c>
      <c r="AD35" s="28"/>
    </row>
    <row r="36" spans="1:30" ht="12.75">
      <c r="A36" s="128"/>
      <c r="B36" s="30" t="s">
        <v>143</v>
      </c>
      <c r="C36" s="30" t="s">
        <v>144</v>
      </c>
      <c r="D36" s="31">
        <v>12112</v>
      </c>
      <c r="E36" s="30" t="s">
        <v>43</v>
      </c>
      <c r="F36" s="67">
        <v>120</v>
      </c>
      <c r="G36" s="68">
        <v>135</v>
      </c>
      <c r="H36" s="68">
        <v>136</v>
      </c>
      <c r="I36" s="68">
        <v>0</v>
      </c>
      <c r="J36" s="68">
        <v>84</v>
      </c>
      <c r="K36" s="69">
        <v>133</v>
      </c>
      <c r="L36" s="31">
        <f t="shared" si="0"/>
        <v>608</v>
      </c>
      <c r="M36" s="67">
        <v>125</v>
      </c>
      <c r="N36" s="68">
        <v>100</v>
      </c>
      <c r="O36" s="68">
        <v>0</v>
      </c>
      <c r="P36" s="68">
        <v>114</v>
      </c>
      <c r="Q36" s="68">
        <v>139</v>
      </c>
      <c r="R36" s="69">
        <v>111</v>
      </c>
      <c r="S36" s="31">
        <f t="shared" si="1"/>
        <v>589</v>
      </c>
      <c r="T36" s="33"/>
      <c r="U36" s="32"/>
      <c r="V36" s="32"/>
      <c r="W36" s="32"/>
      <c r="X36" s="32"/>
      <c r="Y36" s="34"/>
      <c r="Z36" s="31">
        <f t="shared" si="2"/>
        <v>0</v>
      </c>
      <c r="AA36" s="35">
        <f t="shared" si="3"/>
        <v>1197</v>
      </c>
      <c r="AB36" s="36"/>
      <c r="AC36" s="31">
        <f>IF(L36&gt;0,5)+IF(S36&gt;0,5)+IF(Z36&gt;0,6)</f>
        <v>10</v>
      </c>
      <c r="AD36" s="37"/>
    </row>
    <row r="37" spans="1:30" ht="12.75">
      <c r="A37" s="128"/>
      <c r="B37" s="30" t="s">
        <v>145</v>
      </c>
      <c r="C37" s="30" t="s">
        <v>146</v>
      </c>
      <c r="D37" s="31">
        <v>28569</v>
      </c>
      <c r="E37" s="30" t="s">
        <v>93</v>
      </c>
      <c r="F37" s="67">
        <v>99</v>
      </c>
      <c r="G37" s="68">
        <v>0</v>
      </c>
      <c r="H37" s="68">
        <v>137</v>
      </c>
      <c r="I37" s="68">
        <v>126</v>
      </c>
      <c r="J37" s="68">
        <v>0</v>
      </c>
      <c r="K37" s="69">
        <v>130</v>
      </c>
      <c r="L37" s="31">
        <f t="shared" si="0"/>
        <v>492</v>
      </c>
      <c r="M37" s="67">
        <v>102</v>
      </c>
      <c r="N37" s="68">
        <v>0</v>
      </c>
      <c r="O37" s="68">
        <v>144</v>
      </c>
      <c r="P37" s="68">
        <v>111</v>
      </c>
      <c r="Q37" s="68">
        <v>0</v>
      </c>
      <c r="R37" s="69">
        <v>111</v>
      </c>
      <c r="S37" s="31">
        <f t="shared" si="1"/>
        <v>468</v>
      </c>
      <c r="T37" s="33"/>
      <c r="U37" s="32"/>
      <c r="V37" s="32"/>
      <c r="W37" s="32"/>
      <c r="X37" s="32"/>
      <c r="Y37" s="34"/>
      <c r="Z37" s="31">
        <f t="shared" si="2"/>
        <v>0</v>
      </c>
      <c r="AA37" s="35">
        <f t="shared" si="3"/>
        <v>960</v>
      </c>
      <c r="AB37" s="36"/>
      <c r="AC37" s="31">
        <f>IF(L37&gt;0,4)+IF(S37&gt;0,4)+IF(Z37&gt;0,6)</f>
        <v>8</v>
      </c>
      <c r="AD37" s="37"/>
    </row>
    <row r="38" spans="1:30" ht="13.5" thickBot="1">
      <c r="A38" s="129"/>
      <c r="B38" s="39" t="s">
        <v>147</v>
      </c>
      <c r="C38" s="39" t="s">
        <v>140</v>
      </c>
      <c r="D38" s="40">
        <v>28758</v>
      </c>
      <c r="E38" s="39" t="s">
        <v>93</v>
      </c>
      <c r="F38" s="70">
        <v>109</v>
      </c>
      <c r="G38" s="71">
        <v>141</v>
      </c>
      <c r="H38" s="71">
        <v>155</v>
      </c>
      <c r="I38" s="71">
        <v>155</v>
      </c>
      <c r="J38" s="71">
        <v>160</v>
      </c>
      <c r="K38" s="72">
        <v>0</v>
      </c>
      <c r="L38" s="42">
        <f t="shared" si="0"/>
        <v>720</v>
      </c>
      <c r="M38" s="70">
        <v>0</v>
      </c>
      <c r="N38" s="71">
        <v>108</v>
      </c>
      <c r="O38" s="71">
        <v>145</v>
      </c>
      <c r="P38" s="71">
        <v>116</v>
      </c>
      <c r="Q38" s="71">
        <v>123</v>
      </c>
      <c r="R38" s="72">
        <v>0</v>
      </c>
      <c r="S38" s="42">
        <f t="shared" si="1"/>
        <v>492</v>
      </c>
      <c r="T38" s="43"/>
      <c r="U38" s="44"/>
      <c r="V38" s="44"/>
      <c r="W38" s="44"/>
      <c r="X38" s="44"/>
      <c r="Y38" s="45"/>
      <c r="Z38" s="42">
        <f t="shared" si="2"/>
        <v>0</v>
      </c>
      <c r="AA38" s="52">
        <f t="shared" si="3"/>
        <v>1212</v>
      </c>
      <c r="AB38" s="47">
        <f>AA35+AA36+AA37+AA38</f>
        <v>4590</v>
      </c>
      <c r="AC38" s="53">
        <f>IF(L38&gt;0,5)+IF(S38&gt;0,4)+IF(Z38&gt;0,6)</f>
        <v>9</v>
      </c>
      <c r="AD38" s="48">
        <f>AB38/(AC35+AC36+AC37+AC38)</f>
        <v>127.5</v>
      </c>
    </row>
    <row r="39" spans="1:30" ht="12.75">
      <c r="A39" s="127" t="s">
        <v>14</v>
      </c>
      <c r="B39" s="22" t="s">
        <v>125</v>
      </c>
      <c r="C39" s="22" t="s">
        <v>126</v>
      </c>
      <c r="D39" s="21">
        <v>28551</v>
      </c>
      <c r="E39" s="22" t="s">
        <v>67</v>
      </c>
      <c r="F39" s="64">
        <v>106</v>
      </c>
      <c r="G39" s="65">
        <v>135</v>
      </c>
      <c r="H39" s="65">
        <v>110</v>
      </c>
      <c r="I39" s="65">
        <v>103</v>
      </c>
      <c r="J39" s="65">
        <v>146</v>
      </c>
      <c r="K39" s="66">
        <v>112</v>
      </c>
      <c r="L39" s="21">
        <f t="shared" si="0"/>
        <v>712</v>
      </c>
      <c r="M39" s="64">
        <v>97</v>
      </c>
      <c r="N39" s="65">
        <v>104</v>
      </c>
      <c r="O39" s="65">
        <v>134</v>
      </c>
      <c r="P39" s="65">
        <v>112</v>
      </c>
      <c r="Q39" s="65">
        <v>119</v>
      </c>
      <c r="R39" s="66">
        <v>141</v>
      </c>
      <c r="S39" s="21">
        <f t="shared" si="1"/>
        <v>707</v>
      </c>
      <c r="T39" s="24"/>
      <c r="U39" s="23"/>
      <c r="V39" s="23"/>
      <c r="W39" s="23"/>
      <c r="X39" s="23"/>
      <c r="Y39" s="25"/>
      <c r="Z39" s="21">
        <f t="shared" si="2"/>
        <v>0</v>
      </c>
      <c r="AA39" s="50">
        <f t="shared" si="3"/>
        <v>1419</v>
      </c>
      <c r="AB39" s="27"/>
      <c r="AC39" s="51">
        <f t="shared" si="4"/>
        <v>12</v>
      </c>
      <c r="AD39" s="28"/>
    </row>
    <row r="40" spans="1:30" ht="12.75">
      <c r="A40" s="128"/>
      <c r="B40" s="30" t="s">
        <v>70</v>
      </c>
      <c r="C40" s="30" t="s">
        <v>52</v>
      </c>
      <c r="D40" s="31"/>
      <c r="E40" s="30" t="s">
        <v>67</v>
      </c>
      <c r="F40" s="67">
        <v>137</v>
      </c>
      <c r="G40" s="68">
        <v>120</v>
      </c>
      <c r="H40" s="68">
        <v>137</v>
      </c>
      <c r="I40" s="68">
        <v>138</v>
      </c>
      <c r="J40" s="68">
        <v>167</v>
      </c>
      <c r="K40" s="69">
        <v>127</v>
      </c>
      <c r="L40" s="31">
        <f t="shared" si="0"/>
        <v>826</v>
      </c>
      <c r="M40" s="67">
        <v>102</v>
      </c>
      <c r="N40" s="68">
        <v>131</v>
      </c>
      <c r="O40" s="68">
        <v>128</v>
      </c>
      <c r="P40" s="68">
        <v>136</v>
      </c>
      <c r="Q40" s="68">
        <v>112</v>
      </c>
      <c r="R40" s="69">
        <v>128</v>
      </c>
      <c r="S40" s="31">
        <f t="shared" si="1"/>
        <v>737</v>
      </c>
      <c r="T40" s="33"/>
      <c r="U40" s="32"/>
      <c r="V40" s="32"/>
      <c r="W40" s="32"/>
      <c r="X40" s="32"/>
      <c r="Y40" s="34"/>
      <c r="Z40" s="31">
        <f t="shared" si="2"/>
        <v>0</v>
      </c>
      <c r="AA40" s="35">
        <f t="shared" si="3"/>
        <v>1563</v>
      </c>
      <c r="AB40" s="36"/>
      <c r="AC40" s="31">
        <f t="shared" si="4"/>
        <v>12</v>
      </c>
      <c r="AD40" s="37"/>
    </row>
    <row r="41" spans="1:30" ht="12.75">
      <c r="A41" s="128"/>
      <c r="B41" s="30" t="s">
        <v>127</v>
      </c>
      <c r="C41" s="30" t="s">
        <v>122</v>
      </c>
      <c r="D41" s="31">
        <v>28646</v>
      </c>
      <c r="E41" s="30" t="s">
        <v>67</v>
      </c>
      <c r="F41" s="67">
        <v>143</v>
      </c>
      <c r="G41" s="68">
        <v>140</v>
      </c>
      <c r="H41" s="68">
        <v>92</v>
      </c>
      <c r="I41" s="68">
        <v>109</v>
      </c>
      <c r="J41" s="68">
        <v>90</v>
      </c>
      <c r="K41" s="69">
        <v>113</v>
      </c>
      <c r="L41" s="31">
        <f t="shared" si="0"/>
        <v>687</v>
      </c>
      <c r="M41" s="67">
        <v>115</v>
      </c>
      <c r="N41" s="68">
        <v>116</v>
      </c>
      <c r="O41" s="68">
        <v>118</v>
      </c>
      <c r="P41" s="68">
        <v>86</v>
      </c>
      <c r="Q41" s="68">
        <v>122</v>
      </c>
      <c r="R41" s="69">
        <v>115</v>
      </c>
      <c r="S41" s="31">
        <f t="shared" si="1"/>
        <v>672</v>
      </c>
      <c r="T41" s="33"/>
      <c r="U41" s="32"/>
      <c r="V41" s="32"/>
      <c r="W41" s="32"/>
      <c r="X41" s="32"/>
      <c r="Y41" s="34"/>
      <c r="Z41" s="31">
        <f t="shared" si="2"/>
        <v>0</v>
      </c>
      <c r="AA41" s="35">
        <f t="shared" si="3"/>
        <v>1359</v>
      </c>
      <c r="AB41" s="36"/>
      <c r="AC41" s="31">
        <f t="shared" si="4"/>
        <v>12</v>
      </c>
      <c r="AD41" s="37"/>
    </row>
    <row r="42" spans="1:30" ht="13.5" thickBot="1">
      <c r="A42" s="129"/>
      <c r="B42" s="39"/>
      <c r="C42" s="39"/>
      <c r="D42" s="40"/>
      <c r="E42" s="39"/>
      <c r="F42" s="70"/>
      <c r="G42" s="71"/>
      <c r="H42" s="71"/>
      <c r="I42" s="71"/>
      <c r="J42" s="71"/>
      <c r="K42" s="72"/>
      <c r="L42" s="53">
        <f t="shared" si="0"/>
        <v>0</v>
      </c>
      <c r="M42" s="73"/>
      <c r="N42" s="74"/>
      <c r="O42" s="74"/>
      <c r="P42" s="74"/>
      <c r="Q42" s="74"/>
      <c r="R42" s="75"/>
      <c r="S42" s="53">
        <f t="shared" si="1"/>
        <v>0</v>
      </c>
      <c r="T42" s="60"/>
      <c r="U42" s="59"/>
      <c r="V42" s="59"/>
      <c r="W42" s="59"/>
      <c r="X42" s="59"/>
      <c r="Y42" s="61"/>
      <c r="Z42" s="53">
        <f t="shared" si="2"/>
        <v>0</v>
      </c>
      <c r="AA42" s="52">
        <f t="shared" si="3"/>
        <v>0</v>
      </c>
      <c r="AB42" s="62">
        <f>AA39+AA40+AA41+AA42</f>
        <v>4341</v>
      </c>
      <c r="AC42" s="53">
        <f t="shared" si="4"/>
        <v>0</v>
      </c>
      <c r="AD42" s="63">
        <f>AB42/(AC39+AC40+AC41+AC42)</f>
        <v>120.58333333333333</v>
      </c>
    </row>
  </sheetData>
  <mergeCells count="11">
    <mergeCell ref="A1:AD1"/>
    <mergeCell ref="A3:A6"/>
    <mergeCell ref="A7:A10"/>
    <mergeCell ref="A11:A14"/>
    <mergeCell ref="A31:A34"/>
    <mergeCell ref="A35:A38"/>
    <mergeCell ref="A39:A42"/>
    <mergeCell ref="A15:A18"/>
    <mergeCell ref="A19:A22"/>
    <mergeCell ref="A23:A26"/>
    <mergeCell ref="A27:A30"/>
  </mergeCells>
  <printOptions horizontalCentered="1"/>
  <pageMargins left="0.3937007874015748" right="0" top="0.3937007874015748" bottom="0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9"/>
  <sheetViews>
    <sheetView workbookViewId="0" topLeftCell="A1">
      <selection activeCell="A2" sqref="A2"/>
    </sheetView>
  </sheetViews>
  <sheetFormatPr defaultColWidth="11.421875" defaultRowHeight="12.75"/>
  <cols>
    <col min="1" max="1" width="3.140625" style="0" customWidth="1"/>
    <col min="2" max="3" width="9.421875" style="0" customWidth="1"/>
    <col min="4" max="4" width="6.00390625" style="0" customWidth="1"/>
    <col min="5" max="5" width="10.7109375" style="0" customWidth="1"/>
    <col min="6" max="11" width="4.00390625" style="0" customWidth="1"/>
    <col min="12" max="12" width="5.00390625" style="0" customWidth="1"/>
    <col min="13" max="18" width="4.00390625" style="0" customWidth="1"/>
    <col min="19" max="19" width="5.00390625" style="0" customWidth="1"/>
    <col min="20" max="25" width="4.00390625" style="0" customWidth="1"/>
    <col min="26" max="27" width="5.00390625" style="0" customWidth="1"/>
    <col min="28" max="28" width="4.00390625" style="0" customWidth="1"/>
    <col min="29" max="29" width="5.00390625" style="0" customWidth="1"/>
    <col min="30" max="30" width="3.00390625" style="0" customWidth="1"/>
    <col min="31" max="31" width="6.57421875" style="0" customWidth="1"/>
  </cols>
  <sheetData>
    <row r="1" spans="1:31" ht="26.25">
      <c r="A1" s="130" t="s">
        <v>178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2"/>
    </row>
    <row r="2" spans="1:31" ht="13.5" thickBot="1">
      <c r="A2" s="6" t="s">
        <v>0</v>
      </c>
      <c r="B2" s="6" t="s">
        <v>31</v>
      </c>
      <c r="C2" s="7" t="s">
        <v>32</v>
      </c>
      <c r="D2" s="7" t="s">
        <v>33</v>
      </c>
      <c r="E2" s="7" t="s">
        <v>1</v>
      </c>
      <c r="F2" s="8" t="s">
        <v>18</v>
      </c>
      <c r="G2" s="5" t="s">
        <v>19</v>
      </c>
      <c r="H2" s="8" t="s">
        <v>20</v>
      </c>
      <c r="I2" s="5" t="s">
        <v>21</v>
      </c>
      <c r="J2" s="8" t="s">
        <v>22</v>
      </c>
      <c r="K2" s="5" t="s">
        <v>23</v>
      </c>
      <c r="L2" s="8" t="s">
        <v>24</v>
      </c>
      <c r="M2" s="5" t="s">
        <v>25</v>
      </c>
      <c r="N2" s="8" t="s">
        <v>26</v>
      </c>
      <c r="O2" s="5" t="s">
        <v>27</v>
      </c>
      <c r="P2" s="8" t="s">
        <v>28</v>
      </c>
      <c r="Q2" s="5" t="s">
        <v>29</v>
      </c>
      <c r="R2" s="8" t="s">
        <v>30</v>
      </c>
      <c r="S2" s="5" t="s">
        <v>17</v>
      </c>
      <c r="T2" s="5" t="s">
        <v>34</v>
      </c>
      <c r="U2" s="5" t="s">
        <v>35</v>
      </c>
      <c r="V2" s="5" t="s">
        <v>36</v>
      </c>
      <c r="W2" s="5" t="s">
        <v>37</v>
      </c>
      <c r="X2" s="5" t="s">
        <v>38</v>
      </c>
      <c r="Y2" s="5" t="s">
        <v>39</v>
      </c>
      <c r="Z2" s="5" t="s">
        <v>40</v>
      </c>
      <c r="AA2" s="5" t="s">
        <v>15</v>
      </c>
      <c r="AB2" s="5" t="s">
        <v>154</v>
      </c>
      <c r="AC2" s="12" t="s">
        <v>2</v>
      </c>
      <c r="AD2" s="11" t="s">
        <v>3</v>
      </c>
      <c r="AE2" s="12" t="s">
        <v>4</v>
      </c>
    </row>
    <row r="3" spans="1:31" ht="12.75">
      <c r="A3" s="133" t="s">
        <v>5</v>
      </c>
      <c r="B3" s="84" t="s">
        <v>155</v>
      </c>
      <c r="C3" s="85" t="s">
        <v>156</v>
      </c>
      <c r="D3" s="86">
        <v>12773</v>
      </c>
      <c r="E3" s="87" t="s">
        <v>62</v>
      </c>
      <c r="F3" s="108">
        <v>216</v>
      </c>
      <c r="G3" s="109">
        <v>213</v>
      </c>
      <c r="H3" s="109">
        <v>193</v>
      </c>
      <c r="I3" s="109">
        <v>186</v>
      </c>
      <c r="J3" s="109">
        <v>182</v>
      </c>
      <c r="K3" s="110">
        <v>223</v>
      </c>
      <c r="L3" s="86">
        <f aca="true" t="shared" si="0" ref="L3:L18">F3+G3+H3+I3+J3+K3</f>
        <v>1213</v>
      </c>
      <c r="M3" s="108">
        <v>182</v>
      </c>
      <c r="N3" s="109">
        <v>147</v>
      </c>
      <c r="O3" s="109">
        <v>182</v>
      </c>
      <c r="P3" s="109">
        <v>173</v>
      </c>
      <c r="Q3" s="109">
        <v>178</v>
      </c>
      <c r="R3" s="110">
        <v>196</v>
      </c>
      <c r="S3" s="86">
        <f aca="true" t="shared" si="1" ref="S3:S18">M3+N3+O3+P3+Q3+R3</f>
        <v>1058</v>
      </c>
      <c r="T3" s="118">
        <v>189</v>
      </c>
      <c r="U3" s="109">
        <v>181</v>
      </c>
      <c r="V3" s="109">
        <v>150</v>
      </c>
      <c r="W3" s="109">
        <v>189</v>
      </c>
      <c r="X3" s="109">
        <v>154</v>
      </c>
      <c r="Y3" s="124">
        <v>195</v>
      </c>
      <c r="Z3" s="86">
        <f aca="true" t="shared" si="2" ref="Z3:Z18">T3+U3+V3+W3+X3+Y3</f>
        <v>1058</v>
      </c>
      <c r="AA3" s="88">
        <f aca="true" t="shared" si="3" ref="AA3:AA18">L3+S3+Z3</f>
        <v>3329</v>
      </c>
      <c r="AB3" s="88"/>
      <c r="AC3" s="89"/>
      <c r="AD3" s="86">
        <f aca="true" t="shared" si="4" ref="AD3:AD18">IF(L3&gt;0,6)+IF(S3&gt;0,6)+IF(Z3&gt;0,6)</f>
        <v>18</v>
      </c>
      <c r="AE3" s="90"/>
    </row>
    <row r="4" spans="1:31" ht="12.75">
      <c r="A4" s="134"/>
      <c r="B4" s="29" t="s">
        <v>157</v>
      </c>
      <c r="C4" s="91" t="s">
        <v>158</v>
      </c>
      <c r="D4" s="92">
        <v>12121</v>
      </c>
      <c r="E4" s="91" t="s">
        <v>69</v>
      </c>
      <c r="F4" s="111">
        <v>174</v>
      </c>
      <c r="G4" s="112">
        <v>207</v>
      </c>
      <c r="H4" s="112">
        <v>184</v>
      </c>
      <c r="I4" s="112">
        <v>174</v>
      </c>
      <c r="J4" s="112">
        <v>156</v>
      </c>
      <c r="K4" s="113">
        <v>163</v>
      </c>
      <c r="L4" s="92">
        <f t="shared" si="0"/>
        <v>1058</v>
      </c>
      <c r="M4" s="111">
        <v>168</v>
      </c>
      <c r="N4" s="112">
        <v>161</v>
      </c>
      <c r="O4" s="112">
        <v>167</v>
      </c>
      <c r="P4" s="112">
        <v>151</v>
      </c>
      <c r="Q4" s="112">
        <v>193</v>
      </c>
      <c r="R4" s="113">
        <v>201</v>
      </c>
      <c r="S4" s="92">
        <f t="shared" si="1"/>
        <v>1041</v>
      </c>
      <c r="T4" s="119">
        <v>148</v>
      </c>
      <c r="U4" s="112">
        <v>161</v>
      </c>
      <c r="V4" s="112">
        <v>171</v>
      </c>
      <c r="W4" s="112">
        <v>198</v>
      </c>
      <c r="X4" s="112">
        <v>137</v>
      </c>
      <c r="Y4" s="122">
        <v>160</v>
      </c>
      <c r="Z4" s="92">
        <f t="shared" si="2"/>
        <v>975</v>
      </c>
      <c r="AA4" s="93">
        <f t="shared" si="3"/>
        <v>3074</v>
      </c>
      <c r="AB4" s="93"/>
      <c r="AC4" s="94"/>
      <c r="AD4" s="92">
        <f t="shared" si="4"/>
        <v>18</v>
      </c>
      <c r="AE4" s="95"/>
    </row>
    <row r="5" spans="1:31" ht="12.75">
      <c r="A5" s="134"/>
      <c r="B5" s="29" t="s">
        <v>159</v>
      </c>
      <c r="C5" s="91" t="s">
        <v>160</v>
      </c>
      <c r="D5" s="92">
        <v>12173</v>
      </c>
      <c r="E5" s="91" t="s">
        <v>105</v>
      </c>
      <c r="F5" s="111">
        <v>203</v>
      </c>
      <c r="G5" s="112">
        <v>207</v>
      </c>
      <c r="H5" s="112">
        <v>211</v>
      </c>
      <c r="I5" s="112">
        <v>209</v>
      </c>
      <c r="J5" s="112">
        <v>174</v>
      </c>
      <c r="K5" s="113">
        <v>170</v>
      </c>
      <c r="L5" s="92">
        <f t="shared" si="0"/>
        <v>1174</v>
      </c>
      <c r="M5" s="111">
        <v>191</v>
      </c>
      <c r="N5" s="112">
        <v>258</v>
      </c>
      <c r="O5" s="112">
        <v>190</v>
      </c>
      <c r="P5" s="112">
        <v>202</v>
      </c>
      <c r="Q5" s="112">
        <v>178</v>
      </c>
      <c r="R5" s="113">
        <v>193</v>
      </c>
      <c r="S5" s="92">
        <f t="shared" si="1"/>
        <v>1212</v>
      </c>
      <c r="T5" s="119">
        <v>204</v>
      </c>
      <c r="U5" s="112">
        <v>192</v>
      </c>
      <c r="V5" s="112">
        <v>186</v>
      </c>
      <c r="W5" s="112">
        <v>235</v>
      </c>
      <c r="X5" s="112">
        <v>191</v>
      </c>
      <c r="Y5" s="122">
        <v>157</v>
      </c>
      <c r="Z5" s="92">
        <f t="shared" si="2"/>
        <v>1165</v>
      </c>
      <c r="AA5" s="93">
        <f t="shared" si="3"/>
        <v>3551</v>
      </c>
      <c r="AB5" s="93"/>
      <c r="AC5" s="94"/>
      <c r="AD5" s="92">
        <f t="shared" si="4"/>
        <v>18</v>
      </c>
      <c r="AE5" s="95"/>
    </row>
    <row r="6" spans="1:31" ht="13.5" thickBot="1">
      <c r="A6" s="135"/>
      <c r="B6" s="96"/>
      <c r="C6" s="97"/>
      <c r="D6" s="98"/>
      <c r="E6" s="97"/>
      <c r="F6" s="114"/>
      <c r="G6" s="115"/>
      <c r="H6" s="115"/>
      <c r="I6" s="115"/>
      <c r="J6" s="115"/>
      <c r="K6" s="116"/>
      <c r="L6" s="99">
        <f t="shared" si="0"/>
        <v>0</v>
      </c>
      <c r="M6" s="114"/>
      <c r="N6" s="115"/>
      <c r="O6" s="115"/>
      <c r="P6" s="115"/>
      <c r="Q6" s="115"/>
      <c r="R6" s="116"/>
      <c r="S6" s="99">
        <f t="shared" si="1"/>
        <v>0</v>
      </c>
      <c r="T6" s="120"/>
      <c r="U6" s="121"/>
      <c r="V6" s="121"/>
      <c r="W6" s="121"/>
      <c r="X6" s="121"/>
      <c r="Y6" s="123"/>
      <c r="Z6" s="99">
        <f t="shared" si="2"/>
        <v>0</v>
      </c>
      <c r="AA6" s="100">
        <f t="shared" si="3"/>
        <v>0</v>
      </c>
      <c r="AB6" s="100"/>
      <c r="AC6" s="101">
        <f>AA3+AA4+AA5+AA6+AB3+AB4+AB5+AB6</f>
        <v>9954</v>
      </c>
      <c r="AD6" s="98">
        <f t="shared" si="4"/>
        <v>0</v>
      </c>
      <c r="AE6" s="102">
        <f>AC6/(AD3+AD4+AD5+AD6)</f>
        <v>184.33333333333334</v>
      </c>
    </row>
    <row r="7" spans="1:31" ht="12.75">
      <c r="A7" s="136" t="s">
        <v>6</v>
      </c>
      <c r="B7" s="103" t="s">
        <v>161</v>
      </c>
      <c r="C7" s="87" t="s">
        <v>66</v>
      </c>
      <c r="D7" s="86"/>
      <c r="E7" s="87" t="s">
        <v>130</v>
      </c>
      <c r="F7" s="108">
        <v>157</v>
      </c>
      <c r="G7" s="109">
        <v>190</v>
      </c>
      <c r="H7" s="109">
        <v>171</v>
      </c>
      <c r="I7" s="109">
        <v>192</v>
      </c>
      <c r="J7" s="109">
        <v>217</v>
      </c>
      <c r="K7" s="110">
        <v>217</v>
      </c>
      <c r="L7" s="86">
        <f t="shared" si="0"/>
        <v>1144</v>
      </c>
      <c r="M7" s="108">
        <v>188</v>
      </c>
      <c r="N7" s="109">
        <v>191</v>
      </c>
      <c r="O7" s="109">
        <v>150</v>
      </c>
      <c r="P7" s="109">
        <v>161</v>
      </c>
      <c r="Q7" s="109">
        <v>185</v>
      </c>
      <c r="R7" s="110">
        <v>208</v>
      </c>
      <c r="S7" s="86">
        <f t="shared" si="1"/>
        <v>1083</v>
      </c>
      <c r="T7" s="118">
        <v>156</v>
      </c>
      <c r="U7" s="109">
        <v>144</v>
      </c>
      <c r="V7" s="109">
        <v>168</v>
      </c>
      <c r="W7" s="109">
        <v>135</v>
      </c>
      <c r="X7" s="109">
        <v>148</v>
      </c>
      <c r="Y7" s="124">
        <v>127</v>
      </c>
      <c r="Z7" s="86">
        <f t="shared" si="2"/>
        <v>878</v>
      </c>
      <c r="AA7" s="104">
        <f t="shared" si="3"/>
        <v>3105</v>
      </c>
      <c r="AB7" s="88"/>
      <c r="AC7" s="89"/>
      <c r="AD7" s="105">
        <f t="shared" si="4"/>
        <v>18</v>
      </c>
      <c r="AE7" s="90"/>
    </row>
    <row r="8" spans="1:31" ht="12.75">
      <c r="A8" s="137"/>
      <c r="B8" s="29" t="s">
        <v>162</v>
      </c>
      <c r="C8" s="91" t="s">
        <v>163</v>
      </c>
      <c r="D8" s="92"/>
      <c r="E8" s="91" t="s">
        <v>130</v>
      </c>
      <c r="F8" s="111">
        <v>157</v>
      </c>
      <c r="G8" s="112">
        <v>169</v>
      </c>
      <c r="H8" s="112">
        <v>158</v>
      </c>
      <c r="I8" s="112">
        <v>168</v>
      </c>
      <c r="J8" s="112">
        <v>155</v>
      </c>
      <c r="K8" s="113">
        <v>181</v>
      </c>
      <c r="L8" s="92">
        <f t="shared" si="0"/>
        <v>988</v>
      </c>
      <c r="M8" s="111">
        <v>176</v>
      </c>
      <c r="N8" s="112">
        <v>113</v>
      </c>
      <c r="O8" s="112">
        <v>139</v>
      </c>
      <c r="P8" s="112">
        <v>174</v>
      </c>
      <c r="Q8" s="112">
        <v>132</v>
      </c>
      <c r="R8" s="113">
        <v>145</v>
      </c>
      <c r="S8" s="92">
        <f t="shared" si="1"/>
        <v>879</v>
      </c>
      <c r="T8" s="119">
        <v>138</v>
      </c>
      <c r="U8" s="112">
        <v>169</v>
      </c>
      <c r="V8" s="112">
        <v>199</v>
      </c>
      <c r="W8" s="112">
        <v>157</v>
      </c>
      <c r="X8" s="112">
        <v>168</v>
      </c>
      <c r="Y8" s="122">
        <v>147</v>
      </c>
      <c r="Z8" s="92">
        <f t="shared" si="2"/>
        <v>978</v>
      </c>
      <c r="AA8" s="93">
        <f t="shared" si="3"/>
        <v>2845</v>
      </c>
      <c r="AB8" s="93">
        <v>270</v>
      </c>
      <c r="AC8" s="94"/>
      <c r="AD8" s="92">
        <f t="shared" si="4"/>
        <v>18</v>
      </c>
      <c r="AE8" s="95"/>
    </row>
    <row r="9" spans="1:31" ht="12.75">
      <c r="A9" s="137"/>
      <c r="B9" s="29" t="s">
        <v>164</v>
      </c>
      <c r="C9" s="91" t="s">
        <v>165</v>
      </c>
      <c r="D9" s="92">
        <v>12776</v>
      </c>
      <c r="E9" s="91" t="s">
        <v>166</v>
      </c>
      <c r="F9" s="111">
        <v>158</v>
      </c>
      <c r="G9" s="112">
        <v>132</v>
      </c>
      <c r="H9" s="112">
        <v>128</v>
      </c>
      <c r="I9" s="112">
        <v>192</v>
      </c>
      <c r="J9" s="112">
        <v>187</v>
      </c>
      <c r="K9" s="113">
        <v>177</v>
      </c>
      <c r="L9" s="92">
        <f t="shared" si="0"/>
        <v>974</v>
      </c>
      <c r="M9" s="111">
        <v>113</v>
      </c>
      <c r="N9" s="112">
        <v>115</v>
      </c>
      <c r="O9" s="112">
        <v>116</v>
      </c>
      <c r="P9" s="112">
        <v>184</v>
      </c>
      <c r="Q9" s="112">
        <v>176</v>
      </c>
      <c r="R9" s="113">
        <v>139</v>
      </c>
      <c r="S9" s="92">
        <f t="shared" si="1"/>
        <v>843</v>
      </c>
      <c r="T9" s="119">
        <v>135</v>
      </c>
      <c r="U9" s="112">
        <v>147</v>
      </c>
      <c r="V9" s="112">
        <v>126</v>
      </c>
      <c r="W9" s="112">
        <v>181</v>
      </c>
      <c r="X9" s="112">
        <v>138</v>
      </c>
      <c r="Y9" s="122">
        <v>155</v>
      </c>
      <c r="Z9" s="92">
        <f t="shared" si="2"/>
        <v>882</v>
      </c>
      <c r="AA9" s="93">
        <f t="shared" si="3"/>
        <v>2699</v>
      </c>
      <c r="AB9" s="93">
        <v>270</v>
      </c>
      <c r="AC9" s="94"/>
      <c r="AD9" s="92">
        <f t="shared" si="4"/>
        <v>18</v>
      </c>
      <c r="AE9" s="95"/>
    </row>
    <row r="10" spans="1:31" ht="13.5" thickBot="1">
      <c r="A10" s="138"/>
      <c r="B10" s="96"/>
      <c r="C10" s="97"/>
      <c r="D10" s="98"/>
      <c r="E10" s="97"/>
      <c r="F10" s="114"/>
      <c r="G10" s="115"/>
      <c r="H10" s="115"/>
      <c r="I10" s="115"/>
      <c r="J10" s="115"/>
      <c r="K10" s="116"/>
      <c r="L10" s="99">
        <f t="shared" si="0"/>
        <v>0</v>
      </c>
      <c r="M10" s="114"/>
      <c r="N10" s="115"/>
      <c r="O10" s="115"/>
      <c r="P10" s="115"/>
      <c r="Q10" s="115"/>
      <c r="R10" s="116"/>
      <c r="S10" s="99">
        <f t="shared" si="1"/>
        <v>0</v>
      </c>
      <c r="T10" s="120"/>
      <c r="U10" s="121"/>
      <c r="V10" s="121"/>
      <c r="W10" s="121"/>
      <c r="X10" s="121"/>
      <c r="Y10" s="123"/>
      <c r="Z10" s="99">
        <f t="shared" si="2"/>
        <v>0</v>
      </c>
      <c r="AA10" s="106">
        <f t="shared" si="3"/>
        <v>0</v>
      </c>
      <c r="AB10" s="100"/>
      <c r="AC10" s="101">
        <f>AA7+AA8+AA9+AA10+AB7+AB8+AB9+AB10</f>
        <v>9189</v>
      </c>
      <c r="AD10" s="107">
        <f t="shared" si="4"/>
        <v>0</v>
      </c>
      <c r="AE10" s="102">
        <f>AC10/(AD7+AD8+AD9+AD10)</f>
        <v>170.16666666666666</v>
      </c>
    </row>
    <row r="11" spans="1:31" ht="12.75">
      <c r="A11" s="139" t="s">
        <v>7</v>
      </c>
      <c r="B11" s="103" t="s">
        <v>167</v>
      </c>
      <c r="C11" s="87" t="s">
        <v>168</v>
      </c>
      <c r="D11" s="86">
        <v>12608</v>
      </c>
      <c r="E11" s="87" t="s">
        <v>93</v>
      </c>
      <c r="F11" s="108">
        <v>139</v>
      </c>
      <c r="G11" s="109">
        <v>130</v>
      </c>
      <c r="H11" s="109">
        <v>122</v>
      </c>
      <c r="I11" s="109">
        <v>137</v>
      </c>
      <c r="J11" s="109">
        <v>134</v>
      </c>
      <c r="K11" s="110">
        <v>212</v>
      </c>
      <c r="L11" s="86">
        <f t="shared" si="0"/>
        <v>874</v>
      </c>
      <c r="M11" s="108">
        <v>157</v>
      </c>
      <c r="N11" s="109">
        <v>169</v>
      </c>
      <c r="O11" s="109">
        <v>149</v>
      </c>
      <c r="P11" s="109">
        <v>139</v>
      </c>
      <c r="Q11" s="109">
        <v>156</v>
      </c>
      <c r="R11" s="110">
        <v>138</v>
      </c>
      <c r="S11" s="86">
        <f t="shared" si="1"/>
        <v>908</v>
      </c>
      <c r="T11" s="118">
        <v>151</v>
      </c>
      <c r="U11" s="109">
        <v>148</v>
      </c>
      <c r="V11" s="109">
        <v>126</v>
      </c>
      <c r="W11" s="109">
        <v>130</v>
      </c>
      <c r="X11" s="109">
        <v>116</v>
      </c>
      <c r="Y11" s="124">
        <v>161</v>
      </c>
      <c r="Z11" s="86">
        <f t="shared" si="2"/>
        <v>832</v>
      </c>
      <c r="AA11" s="104">
        <f t="shared" si="3"/>
        <v>2614</v>
      </c>
      <c r="AB11" s="88"/>
      <c r="AC11" s="89"/>
      <c r="AD11" s="105">
        <f t="shared" si="4"/>
        <v>18</v>
      </c>
      <c r="AE11" s="90"/>
    </row>
    <row r="12" spans="1:31" ht="12.75">
      <c r="A12" s="140"/>
      <c r="B12" s="29" t="s">
        <v>169</v>
      </c>
      <c r="C12" s="91" t="s">
        <v>170</v>
      </c>
      <c r="D12" s="92">
        <v>28565</v>
      </c>
      <c r="E12" s="91" t="s">
        <v>93</v>
      </c>
      <c r="F12" s="111">
        <v>133</v>
      </c>
      <c r="G12" s="112">
        <v>179</v>
      </c>
      <c r="H12" s="112">
        <v>121</v>
      </c>
      <c r="I12" s="112">
        <v>131</v>
      </c>
      <c r="J12" s="112">
        <v>124</v>
      </c>
      <c r="K12" s="113">
        <v>138</v>
      </c>
      <c r="L12" s="92">
        <f t="shared" si="0"/>
        <v>826</v>
      </c>
      <c r="M12" s="111">
        <v>123</v>
      </c>
      <c r="N12" s="112">
        <v>120</v>
      </c>
      <c r="O12" s="112">
        <v>142</v>
      </c>
      <c r="P12" s="112">
        <v>124</v>
      </c>
      <c r="Q12" s="112">
        <v>163</v>
      </c>
      <c r="R12" s="113">
        <v>137</v>
      </c>
      <c r="S12" s="92">
        <f t="shared" si="1"/>
        <v>809</v>
      </c>
      <c r="T12" s="119">
        <v>142</v>
      </c>
      <c r="U12" s="112">
        <v>163</v>
      </c>
      <c r="V12" s="112">
        <v>148</v>
      </c>
      <c r="W12" s="112">
        <v>124</v>
      </c>
      <c r="X12" s="112">
        <v>161</v>
      </c>
      <c r="Y12" s="122">
        <v>116</v>
      </c>
      <c r="Z12" s="92">
        <f t="shared" si="2"/>
        <v>854</v>
      </c>
      <c r="AA12" s="93">
        <f t="shared" si="3"/>
        <v>2489</v>
      </c>
      <c r="AB12" s="93"/>
      <c r="AC12" s="94"/>
      <c r="AD12" s="92">
        <f t="shared" si="4"/>
        <v>18</v>
      </c>
      <c r="AE12" s="95"/>
    </row>
    <row r="13" spans="1:31" ht="12.75">
      <c r="A13" s="140"/>
      <c r="B13" s="29" t="s">
        <v>171</v>
      </c>
      <c r="C13" s="91" t="s">
        <v>172</v>
      </c>
      <c r="D13" s="92">
        <v>12766</v>
      </c>
      <c r="E13" s="91" t="s">
        <v>173</v>
      </c>
      <c r="F13" s="111">
        <v>163</v>
      </c>
      <c r="G13" s="112">
        <v>209</v>
      </c>
      <c r="H13" s="112">
        <v>166</v>
      </c>
      <c r="I13" s="112">
        <v>143</v>
      </c>
      <c r="J13" s="112">
        <v>177</v>
      </c>
      <c r="K13" s="113">
        <v>175</v>
      </c>
      <c r="L13" s="92">
        <f t="shared" si="0"/>
        <v>1033</v>
      </c>
      <c r="M13" s="111">
        <v>140</v>
      </c>
      <c r="N13" s="112">
        <v>192</v>
      </c>
      <c r="O13" s="112">
        <v>183</v>
      </c>
      <c r="P13" s="112">
        <v>136</v>
      </c>
      <c r="Q13" s="112">
        <v>144</v>
      </c>
      <c r="R13" s="113">
        <v>146</v>
      </c>
      <c r="S13" s="92">
        <f t="shared" si="1"/>
        <v>941</v>
      </c>
      <c r="T13" s="119">
        <v>170</v>
      </c>
      <c r="U13" s="112">
        <v>163</v>
      </c>
      <c r="V13" s="112">
        <v>210</v>
      </c>
      <c r="W13" s="112">
        <v>180</v>
      </c>
      <c r="X13" s="112">
        <v>161</v>
      </c>
      <c r="Y13" s="122">
        <v>147</v>
      </c>
      <c r="Z13" s="92">
        <f t="shared" si="2"/>
        <v>1031</v>
      </c>
      <c r="AA13" s="93">
        <f t="shared" si="3"/>
        <v>3005</v>
      </c>
      <c r="AB13" s="93"/>
      <c r="AC13" s="94"/>
      <c r="AD13" s="92">
        <f t="shared" si="4"/>
        <v>18</v>
      </c>
      <c r="AE13" s="95"/>
    </row>
    <row r="14" spans="1:31" ht="13.5" thickBot="1">
      <c r="A14" s="141"/>
      <c r="B14" s="96"/>
      <c r="C14" s="97"/>
      <c r="D14" s="98"/>
      <c r="E14" s="97"/>
      <c r="F14" s="114"/>
      <c r="G14" s="115"/>
      <c r="H14" s="115"/>
      <c r="I14" s="115"/>
      <c r="J14" s="115"/>
      <c r="K14" s="116"/>
      <c r="L14" s="99">
        <f t="shared" si="0"/>
        <v>0</v>
      </c>
      <c r="M14" s="114"/>
      <c r="N14" s="115"/>
      <c r="O14" s="115"/>
      <c r="P14" s="115"/>
      <c r="Q14" s="115"/>
      <c r="R14" s="116"/>
      <c r="S14" s="99">
        <f t="shared" si="1"/>
        <v>0</v>
      </c>
      <c r="T14" s="120"/>
      <c r="U14" s="121"/>
      <c r="V14" s="121"/>
      <c r="W14" s="121"/>
      <c r="X14" s="121"/>
      <c r="Y14" s="123"/>
      <c r="Z14" s="99">
        <f t="shared" si="2"/>
        <v>0</v>
      </c>
      <c r="AA14" s="106">
        <f t="shared" si="3"/>
        <v>0</v>
      </c>
      <c r="AB14" s="100"/>
      <c r="AC14" s="101">
        <f>AA11+AA12+AA13+AA14+AB11+AB12+AB13+AB14</f>
        <v>8108</v>
      </c>
      <c r="AD14" s="107">
        <f t="shared" si="4"/>
        <v>0</v>
      </c>
      <c r="AE14" s="102">
        <f>AC14/(AD11+AD12+AD13+AD14)</f>
        <v>150.14814814814815</v>
      </c>
    </row>
    <row r="15" spans="1:31" ht="12.75">
      <c r="A15" s="127" t="s">
        <v>8</v>
      </c>
      <c r="B15" s="103" t="s">
        <v>174</v>
      </c>
      <c r="C15" s="87" t="s">
        <v>175</v>
      </c>
      <c r="D15" s="86"/>
      <c r="E15" s="87" t="s">
        <v>173</v>
      </c>
      <c r="F15" s="108">
        <v>91</v>
      </c>
      <c r="G15" s="109">
        <v>91</v>
      </c>
      <c r="H15" s="109">
        <v>101</v>
      </c>
      <c r="I15" s="109">
        <v>108</v>
      </c>
      <c r="J15" s="109">
        <v>117</v>
      </c>
      <c r="K15" s="110">
        <v>112</v>
      </c>
      <c r="L15" s="86">
        <f t="shared" si="0"/>
        <v>620</v>
      </c>
      <c r="M15" s="108">
        <v>117</v>
      </c>
      <c r="N15" s="109">
        <v>115</v>
      </c>
      <c r="O15" s="109">
        <v>147</v>
      </c>
      <c r="P15" s="109">
        <v>137</v>
      </c>
      <c r="Q15" s="109">
        <v>119</v>
      </c>
      <c r="R15" s="110">
        <v>139</v>
      </c>
      <c r="S15" s="86">
        <f t="shared" si="1"/>
        <v>774</v>
      </c>
      <c r="T15" s="118">
        <v>102</v>
      </c>
      <c r="U15" s="109">
        <v>115</v>
      </c>
      <c r="V15" s="109">
        <v>80</v>
      </c>
      <c r="W15" s="109">
        <v>127</v>
      </c>
      <c r="X15" s="109">
        <v>120</v>
      </c>
      <c r="Y15" s="124">
        <v>128</v>
      </c>
      <c r="Z15" s="86">
        <f t="shared" si="2"/>
        <v>672</v>
      </c>
      <c r="AA15" s="104">
        <f>L15+S15+Z15</f>
        <v>2066</v>
      </c>
      <c r="AB15" s="88">
        <v>270</v>
      </c>
      <c r="AC15" s="89"/>
      <c r="AD15" s="105">
        <f>IF(L15&gt;0,6)+IF(S15&gt;0,6)+IF(Z15&gt;0,6)</f>
        <v>18</v>
      </c>
      <c r="AE15" s="90"/>
    </row>
    <row r="16" spans="1:31" ht="12.75">
      <c r="A16" s="128"/>
      <c r="B16" s="29" t="s">
        <v>176</v>
      </c>
      <c r="C16" s="91" t="s">
        <v>140</v>
      </c>
      <c r="D16" s="92"/>
      <c r="E16" s="91" t="s">
        <v>173</v>
      </c>
      <c r="F16" s="111">
        <v>148</v>
      </c>
      <c r="G16" s="112">
        <v>103</v>
      </c>
      <c r="H16" s="112">
        <v>150</v>
      </c>
      <c r="I16" s="112">
        <v>133</v>
      </c>
      <c r="J16" s="112">
        <v>149</v>
      </c>
      <c r="K16" s="113">
        <v>131</v>
      </c>
      <c r="L16" s="92">
        <f t="shared" si="0"/>
        <v>814</v>
      </c>
      <c r="M16" s="111">
        <v>149</v>
      </c>
      <c r="N16" s="112">
        <v>111</v>
      </c>
      <c r="O16" s="112">
        <v>129</v>
      </c>
      <c r="P16" s="112">
        <v>88</v>
      </c>
      <c r="Q16" s="112">
        <v>146</v>
      </c>
      <c r="R16" s="113">
        <v>111</v>
      </c>
      <c r="S16" s="92">
        <f t="shared" si="1"/>
        <v>734</v>
      </c>
      <c r="T16" s="119">
        <v>128</v>
      </c>
      <c r="U16" s="112">
        <v>105</v>
      </c>
      <c r="V16" s="112">
        <v>140</v>
      </c>
      <c r="W16" s="112">
        <v>101</v>
      </c>
      <c r="X16" s="112">
        <v>123</v>
      </c>
      <c r="Y16" s="122">
        <v>85</v>
      </c>
      <c r="Z16" s="92">
        <f t="shared" si="2"/>
        <v>682</v>
      </c>
      <c r="AA16" s="93">
        <f t="shared" si="3"/>
        <v>2230</v>
      </c>
      <c r="AB16" s="93">
        <v>270</v>
      </c>
      <c r="AC16" s="94"/>
      <c r="AD16" s="92">
        <f t="shared" si="4"/>
        <v>18</v>
      </c>
      <c r="AE16" s="95"/>
    </row>
    <row r="17" spans="1:31" ht="12.75">
      <c r="A17" s="128"/>
      <c r="B17" s="29" t="s">
        <v>177</v>
      </c>
      <c r="C17" s="91" t="s">
        <v>92</v>
      </c>
      <c r="D17" s="92"/>
      <c r="E17" s="91" t="s">
        <v>173</v>
      </c>
      <c r="F17" s="111">
        <v>140</v>
      </c>
      <c r="G17" s="112">
        <v>116</v>
      </c>
      <c r="H17" s="112">
        <v>172</v>
      </c>
      <c r="I17" s="112">
        <v>97</v>
      </c>
      <c r="J17" s="112">
        <v>113</v>
      </c>
      <c r="K17" s="113">
        <v>113</v>
      </c>
      <c r="L17" s="92">
        <f t="shared" si="0"/>
        <v>751</v>
      </c>
      <c r="M17" s="111">
        <v>136</v>
      </c>
      <c r="N17" s="112">
        <v>103</v>
      </c>
      <c r="O17" s="112">
        <v>88</v>
      </c>
      <c r="P17" s="112">
        <v>137</v>
      </c>
      <c r="Q17" s="112">
        <v>141</v>
      </c>
      <c r="R17" s="113">
        <v>155</v>
      </c>
      <c r="S17" s="92">
        <f t="shared" si="1"/>
        <v>760</v>
      </c>
      <c r="T17" s="119">
        <v>134</v>
      </c>
      <c r="U17" s="112">
        <v>131</v>
      </c>
      <c r="V17" s="112">
        <v>169</v>
      </c>
      <c r="W17" s="112">
        <v>139</v>
      </c>
      <c r="X17" s="112">
        <v>190</v>
      </c>
      <c r="Y17" s="122">
        <v>139</v>
      </c>
      <c r="Z17" s="92">
        <f t="shared" si="2"/>
        <v>902</v>
      </c>
      <c r="AA17" s="93">
        <f t="shared" si="3"/>
        <v>2413</v>
      </c>
      <c r="AB17" s="93">
        <v>270</v>
      </c>
      <c r="AC17" s="94"/>
      <c r="AD17" s="92">
        <f t="shared" si="4"/>
        <v>18</v>
      </c>
      <c r="AE17" s="95"/>
    </row>
    <row r="18" spans="1:31" ht="13.5" thickBot="1">
      <c r="A18" s="129"/>
      <c r="B18" s="96"/>
      <c r="C18" s="97"/>
      <c r="D18" s="98"/>
      <c r="E18" s="97"/>
      <c r="F18" s="114"/>
      <c r="G18" s="115"/>
      <c r="H18" s="115"/>
      <c r="I18" s="115"/>
      <c r="J18" s="115"/>
      <c r="K18" s="116"/>
      <c r="L18" s="98">
        <f t="shared" si="0"/>
        <v>0</v>
      </c>
      <c r="M18" s="114"/>
      <c r="N18" s="115"/>
      <c r="O18" s="115"/>
      <c r="P18" s="115"/>
      <c r="Q18" s="115"/>
      <c r="R18" s="116"/>
      <c r="S18" s="98">
        <f t="shared" si="1"/>
        <v>0</v>
      </c>
      <c r="T18" s="125"/>
      <c r="U18" s="115"/>
      <c r="V18" s="115"/>
      <c r="W18" s="115"/>
      <c r="X18" s="115"/>
      <c r="Y18" s="126"/>
      <c r="Z18" s="98">
        <f t="shared" si="2"/>
        <v>0</v>
      </c>
      <c r="AA18" s="106">
        <f t="shared" si="3"/>
        <v>0</v>
      </c>
      <c r="AB18" s="100"/>
      <c r="AC18" s="101">
        <f>AA15+AA16+AA17+AA18+AB15+AB16+AB17+AB18</f>
        <v>7519</v>
      </c>
      <c r="AD18" s="107">
        <f t="shared" si="4"/>
        <v>0</v>
      </c>
      <c r="AE18" s="102">
        <f>AC18/(AD15+AD16+AD17+AD18)</f>
        <v>139.24074074074073</v>
      </c>
    </row>
    <row r="19" spans="1:31" ht="12.75">
      <c r="A19" s="3"/>
      <c r="B19" s="1"/>
      <c r="C19" s="1"/>
      <c r="D19" s="1"/>
      <c r="E19" s="1"/>
      <c r="F19" s="117"/>
      <c r="G19" s="117"/>
      <c r="H19" s="117"/>
      <c r="I19" s="117"/>
      <c r="J19" s="117"/>
      <c r="K19" s="117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3"/>
      <c r="AE19" s="1"/>
    </row>
  </sheetData>
  <mergeCells count="5">
    <mergeCell ref="A15:A18"/>
    <mergeCell ref="A1:AE1"/>
    <mergeCell ref="A3:A6"/>
    <mergeCell ref="A7:A10"/>
    <mergeCell ref="A11:A14"/>
  </mergeCells>
  <printOptions horizontalCentered="1"/>
  <pageMargins left="0.3937007874015748" right="0" top="0.984251968503937" bottom="0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 Becker</dc:creator>
  <cp:keywords/>
  <dc:description/>
  <cp:lastModifiedBy>lion</cp:lastModifiedBy>
  <cp:lastPrinted>2008-06-12T10:23:03Z</cp:lastPrinted>
  <dcterms:created xsi:type="dcterms:W3CDTF">2005-04-20T16:52:44Z</dcterms:created>
  <dcterms:modified xsi:type="dcterms:W3CDTF">2008-06-13T18:52:02Z</dcterms:modified>
  <cp:category/>
  <cp:version/>
  <cp:contentType/>
  <cp:contentStatus/>
</cp:coreProperties>
</file>