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075" windowHeight="11010" activeTab="0"/>
  </bookViews>
  <sheets>
    <sheet name="WA &amp; MA" sheetId="1" r:id="rId1"/>
    <sheet name="MB" sheetId="2" r:id="rId2"/>
    <sheet name="WB" sheetId="3" r:id="rId3"/>
  </sheets>
  <externalReferences>
    <externalReference r:id="rId6"/>
  </externalReferences>
  <definedNames>
    <definedName name="_xlnm.Print_Area" localSheetId="2">'WB'!#REF!</definedName>
  </definedNames>
  <calcPr fullCalcOnLoad="1"/>
</workbook>
</file>

<file path=xl/sharedStrings.xml><?xml version="1.0" encoding="utf-8"?>
<sst xmlns="http://schemas.openxmlformats.org/spreadsheetml/2006/main" count="284" uniqueCount="189">
  <si>
    <t xml:space="preserve">Landesfachverband Berlin für Kegeln und Bowling e.V. </t>
  </si>
  <si>
    <t>Berliner Meisterschaft der wA Jugend - 2008/09</t>
  </si>
  <si>
    <t>Finale (Round-Robin) am 28.02.2009</t>
  </si>
  <si>
    <t>PL.</t>
  </si>
  <si>
    <t>Name</t>
  </si>
  <si>
    <t>01-24</t>
  </si>
  <si>
    <t>25</t>
  </si>
  <si>
    <t>26</t>
  </si>
  <si>
    <t>27</t>
  </si>
  <si>
    <t>28</t>
  </si>
  <si>
    <t>29</t>
  </si>
  <si>
    <t>30</t>
  </si>
  <si>
    <t>31</t>
  </si>
  <si>
    <t>25-31</t>
  </si>
  <si>
    <t>01-31</t>
  </si>
  <si>
    <t>Total</t>
  </si>
  <si>
    <t>Sp.</t>
  </si>
  <si>
    <t>Æ</t>
  </si>
  <si>
    <t>Bonus</t>
  </si>
  <si>
    <t>Berliner Meisterschaft der Jugend mA - 2008/09</t>
  </si>
  <si>
    <t xml:space="preserve">       Berliner Landesmeisterschaft Jugendeinzel</t>
  </si>
  <si>
    <t xml:space="preserve">        Ergebnisse</t>
  </si>
  <si>
    <t xml:space="preserve">            Landesfachverband für Kegeln und Bowling e.V.</t>
  </si>
  <si>
    <t>EDV</t>
  </si>
  <si>
    <t>Vorname</t>
  </si>
  <si>
    <t>1. Sp.</t>
  </si>
  <si>
    <t>2. Sp.</t>
  </si>
  <si>
    <t>3. Sp.</t>
  </si>
  <si>
    <t>4. Sp.</t>
  </si>
  <si>
    <t>5. Sp.</t>
  </si>
  <si>
    <t>6. Sp.</t>
  </si>
  <si>
    <t>o1 - o6</t>
  </si>
  <si>
    <t>Gesamt</t>
  </si>
  <si>
    <t>Ø</t>
  </si>
  <si>
    <t>Hose</t>
  </si>
  <si>
    <t>Nicolas</t>
  </si>
  <si>
    <t>1. Pl.</t>
  </si>
  <si>
    <t>Bowling Crew Berlin</t>
  </si>
  <si>
    <t xml:space="preserve">Will </t>
  </si>
  <si>
    <t>Alexander</t>
  </si>
  <si>
    <t>2. Pl.</t>
  </si>
  <si>
    <t>BSC Kraftwerk Berlin</t>
  </si>
  <si>
    <t>Stock</t>
  </si>
  <si>
    <t>Gregory</t>
  </si>
  <si>
    <t>3. Pl.</t>
  </si>
  <si>
    <t>Arena Team Spandau</t>
  </si>
  <si>
    <t>Dettmann</t>
  </si>
  <si>
    <t>Domenik</t>
  </si>
  <si>
    <t>4. Pl.</t>
  </si>
  <si>
    <t>BC 12 Strike`s</t>
  </si>
  <si>
    <t>Schurian</t>
  </si>
  <si>
    <t>Christoph</t>
  </si>
  <si>
    <t>Reinickendorfer Füchse</t>
  </si>
  <si>
    <t>5. Pl.</t>
  </si>
  <si>
    <t>Riedtke</t>
  </si>
  <si>
    <t>Jason</t>
  </si>
  <si>
    <t>6. Pl.</t>
  </si>
  <si>
    <t>Tartsch</t>
  </si>
  <si>
    <t>Marcel</t>
  </si>
  <si>
    <t>7. Pl.</t>
  </si>
  <si>
    <t>Skarabäus Team</t>
  </si>
  <si>
    <t>Reschke</t>
  </si>
  <si>
    <t>Yannick</t>
  </si>
  <si>
    <t>8. Pl.</t>
  </si>
  <si>
    <t>Beier</t>
  </si>
  <si>
    <t>Tobias</t>
  </si>
  <si>
    <t>9. Pl.</t>
  </si>
  <si>
    <t>Scharnowski</t>
  </si>
  <si>
    <t>Marcus</t>
  </si>
  <si>
    <t>10. Pl.</t>
  </si>
  <si>
    <t>BC Süden 04</t>
  </si>
  <si>
    <t>Mulack</t>
  </si>
  <si>
    <t>Willi</t>
  </si>
  <si>
    <t>11. Pl.</t>
  </si>
  <si>
    <t>Gustmann</t>
  </si>
  <si>
    <t>Robin</t>
  </si>
  <si>
    <t>12. Pl.</t>
  </si>
  <si>
    <t>Berliner Bowling Füchse</t>
  </si>
  <si>
    <t>Born</t>
  </si>
  <si>
    <t>Phillipp</t>
  </si>
  <si>
    <t>13. Pl.</t>
  </si>
  <si>
    <t>Basch</t>
  </si>
  <si>
    <t>14. Pl.</t>
  </si>
  <si>
    <t>Los Diablos</t>
  </si>
  <si>
    <t>Kühn</t>
  </si>
  <si>
    <t>Dustin</t>
  </si>
  <si>
    <t>15. Pl.</t>
  </si>
  <si>
    <t>BBC Lichtenberg</t>
  </si>
  <si>
    <t>n.ange.</t>
  </si>
  <si>
    <t>Patzer</t>
  </si>
  <si>
    <t>Jan</t>
  </si>
  <si>
    <t>16. Pl.</t>
  </si>
  <si>
    <t>Sudden Strikes</t>
  </si>
  <si>
    <t>Zabel</t>
  </si>
  <si>
    <t>Nico</t>
  </si>
  <si>
    <t>17. Pl.</t>
  </si>
  <si>
    <t>Beland</t>
  </si>
  <si>
    <t>Patrick</t>
  </si>
  <si>
    <t>18. Pl.</t>
  </si>
  <si>
    <t>Kietz Bolwer Marzahn</t>
  </si>
  <si>
    <t>Buchholz</t>
  </si>
  <si>
    <t>Tim</t>
  </si>
  <si>
    <t>19. Pl.</t>
  </si>
  <si>
    <t>Pantas</t>
  </si>
  <si>
    <t>Marvin</t>
  </si>
  <si>
    <t>20. Pl.</t>
  </si>
  <si>
    <t>Fahle</t>
  </si>
  <si>
    <t>Oliver</t>
  </si>
  <si>
    <t>21. Pl.</t>
  </si>
  <si>
    <t>verl.</t>
  </si>
  <si>
    <t>Mehrow</t>
  </si>
  <si>
    <t>Philip</t>
  </si>
  <si>
    <t>22. Pl.</t>
  </si>
  <si>
    <t>E M</t>
  </si>
  <si>
    <t>Krank</t>
  </si>
  <si>
    <t>Strecker</t>
  </si>
  <si>
    <t>Florian</t>
  </si>
  <si>
    <t>23. Pl.</t>
  </si>
  <si>
    <t>Thunig</t>
  </si>
  <si>
    <t>Dennis</t>
  </si>
  <si>
    <t>24. Pl.</t>
  </si>
  <si>
    <t>Schneider</t>
  </si>
  <si>
    <t>25. Pl.</t>
  </si>
  <si>
    <t>Leps</t>
  </si>
  <si>
    <t>Pascal</t>
  </si>
  <si>
    <t>26. Pl.</t>
  </si>
  <si>
    <t>?</t>
  </si>
  <si>
    <t>Marek</t>
  </si>
  <si>
    <t>Olav</t>
  </si>
  <si>
    <t>27. Pl.</t>
  </si>
  <si>
    <t>Bowling-Crew-Berlin</t>
  </si>
  <si>
    <t>Petzold</t>
  </si>
  <si>
    <t>Steven</t>
  </si>
  <si>
    <t>28. Pl.</t>
  </si>
  <si>
    <t>Aufenacker</t>
  </si>
  <si>
    <t>Danilo</t>
  </si>
  <si>
    <t>29. Pl.</t>
  </si>
  <si>
    <t>Mascheik</t>
  </si>
  <si>
    <t>30. Pl.</t>
  </si>
  <si>
    <t>Carow</t>
  </si>
  <si>
    <t>Lennard</t>
  </si>
  <si>
    <t>31. Pl.</t>
  </si>
  <si>
    <t>abgemeldet</t>
  </si>
  <si>
    <t>B H B 2001</t>
  </si>
  <si>
    <t>Modest</t>
  </si>
  <si>
    <t>Stewart</t>
  </si>
  <si>
    <t>32. Pl.</t>
  </si>
  <si>
    <t>abge.</t>
  </si>
  <si>
    <t>Budich</t>
  </si>
  <si>
    <t>Mirijam</t>
  </si>
  <si>
    <t>Sudden Strikes SG</t>
  </si>
  <si>
    <t xml:space="preserve">Schutte </t>
  </si>
  <si>
    <t>Saskia</t>
  </si>
  <si>
    <t>Zachmann</t>
  </si>
  <si>
    <t>Sarah</t>
  </si>
  <si>
    <t>Hesse</t>
  </si>
  <si>
    <t>Erdmann</t>
  </si>
  <si>
    <t>Lucille</t>
  </si>
  <si>
    <t>T B A</t>
  </si>
  <si>
    <t>Gugier</t>
  </si>
  <si>
    <t>Pauline</t>
  </si>
  <si>
    <t>Böttcher</t>
  </si>
  <si>
    <t>Angelina</t>
  </si>
  <si>
    <t>Michaelis</t>
  </si>
  <si>
    <t>Christina</t>
  </si>
  <si>
    <t>Krause</t>
  </si>
  <si>
    <t>Ricarda</t>
  </si>
  <si>
    <t>o.w.</t>
  </si>
  <si>
    <t>Hindenberg</t>
  </si>
  <si>
    <t>Jessica</t>
  </si>
  <si>
    <t xml:space="preserve">Fischer </t>
  </si>
  <si>
    <t>Michella</t>
  </si>
  <si>
    <t>Finale 28.02.2009</t>
  </si>
  <si>
    <t>Roxana Leppelt</t>
  </si>
  <si>
    <t>Julia Baggett</t>
  </si>
  <si>
    <t>Charlene Hentzschel</t>
  </si>
  <si>
    <t>Daniela Butschke</t>
  </si>
  <si>
    <t>Luise Rakow</t>
  </si>
  <si>
    <t>Jessica Ritter</t>
  </si>
  <si>
    <t>Franziska Fuhrmann</t>
  </si>
  <si>
    <t>Eileen Erdmann</t>
  </si>
  <si>
    <t>Richard Schütze</t>
  </si>
  <si>
    <t>Steven Büch</t>
  </si>
  <si>
    <t>Felix Ehrhardt</t>
  </si>
  <si>
    <t>Niclas Fieck</t>
  </si>
  <si>
    <t>Timo Brandt</t>
  </si>
  <si>
    <t>Max Gericke</t>
  </si>
  <si>
    <t>Robert Fabianke</t>
  </si>
  <si>
    <t>Sebastian Becker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</si>
</sst>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8"/>
      <name val="Tahoma"/>
      <family val="2"/>
    </font>
    <font>
      <b/>
      <sz val="16"/>
      <color indexed="12"/>
      <name val="Comic Sans MS"/>
      <family val="4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Symbol"/>
      <family val="1"/>
    </font>
    <font>
      <b/>
      <sz val="12"/>
      <name val="Arial"/>
      <family val="2"/>
    </font>
    <font>
      <sz val="10"/>
      <name val="Tahoma"/>
      <family val="2"/>
    </font>
    <font>
      <sz val="12"/>
      <name val="Arial"/>
      <family val="0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6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vertical="center"/>
    </xf>
    <xf numFmtId="0" fontId="0" fillId="3" borderId="13" xfId="0" applyFill="1" applyBorder="1" applyAlignment="1" quotePrefix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4" fillId="0" borderId="18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7" borderId="6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7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6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3" borderId="22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3" borderId="13" xfId="0" applyFont="1" applyFill="1" applyBorder="1" applyAlignment="1">
      <alignment/>
    </xf>
    <xf numFmtId="0" fontId="4" fillId="8" borderId="6" xfId="0" applyFont="1" applyFill="1" applyBorder="1" applyAlignment="1">
      <alignment/>
    </xf>
    <xf numFmtId="0" fontId="4" fillId="0" borderId="33" xfId="0" applyFont="1" applyBorder="1" applyAlignment="1">
      <alignment/>
    </xf>
    <xf numFmtId="0" fontId="4" fillId="8" borderId="22" xfId="0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8" borderId="13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9" borderId="26" xfId="0" applyFill="1" applyBorder="1" applyAlignment="1">
      <alignment/>
    </xf>
    <xf numFmtId="0" fontId="0" fillId="9" borderId="0" xfId="0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0" fontId="0" fillId="9" borderId="30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1" xfId="0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4" fillId="10" borderId="6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</xdr:rowOff>
    </xdr:from>
    <xdr:to>
      <xdr:col>12</xdr:col>
      <xdr:colOff>457200</xdr:colOff>
      <xdr:row>6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9050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66675</xdr:rowOff>
    </xdr:from>
    <xdr:to>
      <xdr:col>6</xdr:col>
      <xdr:colOff>285750</xdr:colOff>
      <xdr:row>7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933700" y="781050"/>
          <a:ext cx="714375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 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0</xdr:row>
      <xdr:rowOff>0</xdr:rowOff>
    </xdr:from>
    <xdr:to>
      <xdr:col>6</xdr:col>
      <xdr:colOff>285750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3028950" y="0"/>
          <a:ext cx="819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 B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495300</xdr:colOff>
      <xdr:row>6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314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0</xdr:row>
      <xdr:rowOff>19050</xdr:rowOff>
    </xdr:from>
    <xdr:to>
      <xdr:col>12</xdr:col>
      <xdr:colOff>247650</xdr:colOff>
      <xdr:row>6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906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</xdr:row>
      <xdr:rowOff>66675</xdr:rowOff>
    </xdr:from>
    <xdr:to>
      <xdr:col>6</xdr:col>
      <xdr:colOff>285750</xdr:colOff>
      <xdr:row>7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3028950" y="781050"/>
          <a:ext cx="819150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W B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fv-lm-Jugend-2009%20en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Juni"/>
      <sheetName val="Finale (Round-Robin) wA+mA"/>
      <sheetName val="Spielzettel Finale"/>
      <sheetName val="Tabelle2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workbookViewId="0" topLeftCell="A1">
      <selection activeCell="AB2" sqref="AB2"/>
    </sheetView>
  </sheetViews>
  <sheetFormatPr defaultColWidth="11.421875" defaultRowHeight="12.75"/>
  <cols>
    <col min="1" max="1" width="4.421875" style="0" bestFit="1" customWidth="1"/>
    <col min="2" max="2" width="20.421875" style="0" bestFit="1" customWidth="1"/>
    <col min="3" max="3" width="5.8515625" style="0" customWidth="1"/>
    <col min="4" max="10" width="4.140625" style="0" customWidth="1"/>
    <col min="11" max="12" width="6.421875" style="0" customWidth="1"/>
    <col min="13" max="13" width="7.140625" style="45" customWidth="1"/>
    <col min="14" max="14" width="4.57421875" style="0" customWidth="1"/>
    <col min="15" max="15" width="6.57421875" style="46" customWidth="1"/>
    <col min="16" max="22" width="2.140625" style="0" customWidth="1"/>
    <col min="23" max="24" width="2.140625" style="0" hidden="1" customWidth="1"/>
    <col min="25" max="25" width="5.00390625" style="52" hidden="1" customWidth="1"/>
  </cols>
  <sheetData>
    <row r="1" spans="1:25" s="48" customFormat="1" ht="36.7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40"/>
      <c r="Y1" s="49"/>
    </row>
    <row r="2" spans="1:25" s="50" customFormat="1" ht="24.7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  <c r="Y2" s="49"/>
    </row>
    <row r="3" spans="1:25" s="50" customFormat="1" ht="25.5" thickBot="1">
      <c r="A3" s="131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  <c r="Y3" s="49"/>
    </row>
    <row r="4" spans="1:25" ht="19.5" customHeight="1" thickBot="1">
      <c r="A4" s="1" t="s">
        <v>3</v>
      </c>
      <c r="B4" s="2" t="s">
        <v>4</v>
      </c>
      <c r="C4" s="3" t="s">
        <v>5</v>
      </c>
      <c r="D4" s="4" t="s">
        <v>6</v>
      </c>
      <c r="E4" s="5" t="s">
        <v>7</v>
      </c>
      <c r="F4" s="4" t="s">
        <v>8</v>
      </c>
      <c r="G4" s="5" t="s">
        <v>9</v>
      </c>
      <c r="H4" s="4" t="s">
        <v>10</v>
      </c>
      <c r="I4" s="5" t="s">
        <v>11</v>
      </c>
      <c r="J4" s="4" t="s">
        <v>12</v>
      </c>
      <c r="K4" s="3" t="s">
        <v>13</v>
      </c>
      <c r="L4" s="3" t="s">
        <v>14</v>
      </c>
      <c r="M4" s="6" t="s">
        <v>15</v>
      </c>
      <c r="N4" s="7" t="s">
        <v>16</v>
      </c>
      <c r="O4" s="8" t="s">
        <v>17</v>
      </c>
      <c r="P4" s="122"/>
      <c r="Q4" s="123"/>
      <c r="R4" s="123"/>
      <c r="S4" s="123"/>
      <c r="T4" s="123"/>
      <c r="U4" s="123"/>
      <c r="V4" s="123"/>
      <c r="W4" s="123"/>
      <c r="X4" s="123"/>
      <c r="Y4" s="51">
        <f>D4-1</f>
        <v>24</v>
      </c>
    </row>
    <row r="5" spans="1:24" ht="3" customHeight="1" thickBot="1">
      <c r="A5" s="9"/>
      <c r="B5" s="10"/>
      <c r="C5" s="11"/>
      <c r="D5" s="12"/>
      <c r="E5" s="13"/>
      <c r="F5" s="13"/>
      <c r="G5" s="13"/>
      <c r="H5" s="13"/>
      <c r="I5" s="13"/>
      <c r="J5" s="13"/>
      <c r="K5" s="11"/>
      <c r="L5" s="11"/>
      <c r="M5" s="14"/>
      <c r="N5" s="15"/>
      <c r="O5" s="16"/>
      <c r="P5" s="45"/>
      <c r="Q5" s="45"/>
      <c r="R5" s="45"/>
      <c r="S5" s="45"/>
      <c r="T5" s="45"/>
      <c r="U5" s="45"/>
      <c r="V5" s="45"/>
      <c r="W5" s="45"/>
      <c r="X5" s="45"/>
    </row>
    <row r="6" spans="1:25" ht="16.5" customHeight="1">
      <c r="A6" s="134">
        <v>1</v>
      </c>
      <c r="B6" s="118" t="s">
        <v>173</v>
      </c>
      <c r="C6" s="18">
        <v>4299</v>
      </c>
      <c r="D6" s="19">
        <v>177</v>
      </c>
      <c r="E6" s="20">
        <v>168</v>
      </c>
      <c r="F6" s="20">
        <v>203</v>
      </c>
      <c r="G6" s="20">
        <v>175</v>
      </c>
      <c r="H6" s="20">
        <v>219</v>
      </c>
      <c r="I6" s="20">
        <v>197</v>
      </c>
      <c r="J6" s="20">
        <v>178</v>
      </c>
      <c r="K6" s="21">
        <f aca="true" t="shared" si="0" ref="K6:K21">SUM(D6:J6)</f>
        <v>1317</v>
      </c>
      <c r="L6" s="21">
        <f>C6+K6</f>
        <v>5616</v>
      </c>
      <c r="M6" s="22">
        <f>L6+K7</f>
        <v>5676</v>
      </c>
      <c r="N6" s="23">
        <f>COUNTIF(D6:J6,"&gt;0")+$Y$27</f>
        <v>31</v>
      </c>
      <c r="O6" s="24">
        <f>M6/N6</f>
        <v>183.09677419354838</v>
      </c>
      <c r="W6">
        <f>K7</f>
        <v>60</v>
      </c>
      <c r="Y6" s="52">
        <f>M6</f>
        <v>5676</v>
      </c>
    </row>
    <row r="7" spans="1:25" ht="16.5" customHeight="1" thickBot="1">
      <c r="A7" s="135"/>
      <c r="B7" s="119" t="s">
        <v>18</v>
      </c>
      <c r="C7" s="26"/>
      <c r="D7" s="27">
        <v>10</v>
      </c>
      <c r="E7" s="28">
        <v>10</v>
      </c>
      <c r="F7" s="28">
        <v>10</v>
      </c>
      <c r="G7" s="28">
        <v>0</v>
      </c>
      <c r="H7" s="28">
        <v>10</v>
      </c>
      <c r="I7" s="28">
        <v>10</v>
      </c>
      <c r="J7" s="28">
        <v>10</v>
      </c>
      <c r="K7" s="29">
        <f t="shared" si="0"/>
        <v>60</v>
      </c>
      <c r="L7" s="29"/>
      <c r="M7" s="30"/>
      <c r="N7" s="31"/>
      <c r="O7" s="32"/>
      <c r="Y7" s="52">
        <f>M6</f>
        <v>5676</v>
      </c>
    </row>
    <row r="8" spans="1:25" ht="16.5" customHeight="1">
      <c r="A8" s="136">
        <v>2</v>
      </c>
      <c r="B8" s="17" t="s">
        <v>174</v>
      </c>
      <c r="C8" s="18">
        <v>4269</v>
      </c>
      <c r="D8" s="33">
        <v>209</v>
      </c>
      <c r="E8" s="34">
        <v>225</v>
      </c>
      <c r="F8" s="34">
        <v>225</v>
      </c>
      <c r="G8" s="34">
        <v>173</v>
      </c>
      <c r="H8" s="34">
        <v>155</v>
      </c>
      <c r="I8" s="34">
        <v>143</v>
      </c>
      <c r="J8" s="20">
        <v>170</v>
      </c>
      <c r="K8" s="21">
        <f t="shared" si="0"/>
        <v>1300</v>
      </c>
      <c r="L8" s="21">
        <f>C8+K8</f>
        <v>5569</v>
      </c>
      <c r="M8" s="22">
        <f>L8+K9</f>
        <v>5609</v>
      </c>
      <c r="N8" s="23">
        <f>COUNTIF(D8:J8,"&gt;0")+$Y$27</f>
        <v>31</v>
      </c>
      <c r="O8" s="24">
        <f>M8/N8</f>
        <v>180.93548387096774</v>
      </c>
      <c r="W8">
        <f>K9</f>
        <v>40</v>
      </c>
      <c r="Y8" s="52">
        <f>M8</f>
        <v>5609</v>
      </c>
    </row>
    <row r="9" spans="1:25" ht="16.5" customHeight="1" thickBot="1">
      <c r="A9" s="137"/>
      <c r="B9" s="25" t="s">
        <v>18</v>
      </c>
      <c r="C9" s="26"/>
      <c r="D9" s="35">
        <v>10</v>
      </c>
      <c r="E9" s="36">
        <v>10</v>
      </c>
      <c r="F9" s="36">
        <v>10</v>
      </c>
      <c r="G9" s="36">
        <v>10</v>
      </c>
      <c r="H9" s="36">
        <v>0</v>
      </c>
      <c r="I9" s="36">
        <v>0</v>
      </c>
      <c r="J9" s="28">
        <v>0</v>
      </c>
      <c r="K9" s="29">
        <f t="shared" si="0"/>
        <v>40</v>
      </c>
      <c r="L9" s="29"/>
      <c r="M9" s="30"/>
      <c r="N9" s="31"/>
      <c r="O9" s="32"/>
      <c r="Y9" s="52">
        <f>M8</f>
        <v>5609</v>
      </c>
    </row>
    <row r="10" spans="1:25" ht="16.5" customHeight="1">
      <c r="A10" s="124">
        <v>3</v>
      </c>
      <c r="B10" s="17" t="s">
        <v>175</v>
      </c>
      <c r="C10" s="18">
        <v>4065</v>
      </c>
      <c r="D10" s="37">
        <v>152</v>
      </c>
      <c r="E10" s="34">
        <v>153</v>
      </c>
      <c r="F10" s="38">
        <v>180</v>
      </c>
      <c r="G10" s="38">
        <v>137</v>
      </c>
      <c r="H10" s="38">
        <v>178</v>
      </c>
      <c r="I10" s="20">
        <v>147</v>
      </c>
      <c r="J10" s="38">
        <v>181</v>
      </c>
      <c r="K10" s="21">
        <f t="shared" si="0"/>
        <v>1128</v>
      </c>
      <c r="L10" s="21">
        <f>C10+K10</f>
        <v>5193</v>
      </c>
      <c r="M10" s="22">
        <f>L10+K11</f>
        <v>5233</v>
      </c>
      <c r="N10" s="23">
        <f>COUNTIF(D10:J10,"&gt;0")+$Y$27</f>
        <v>31</v>
      </c>
      <c r="O10" s="24">
        <f>M10/N10</f>
        <v>168.80645161290323</v>
      </c>
      <c r="W10">
        <f>K11</f>
        <v>40</v>
      </c>
      <c r="Y10" s="52">
        <f>M10</f>
        <v>5233</v>
      </c>
    </row>
    <row r="11" spans="1:25" ht="16.5" customHeight="1" thickBot="1">
      <c r="A11" s="125"/>
      <c r="B11" s="25" t="s">
        <v>18</v>
      </c>
      <c r="C11" s="26"/>
      <c r="D11" s="39">
        <v>10</v>
      </c>
      <c r="E11" s="36">
        <v>0</v>
      </c>
      <c r="F11" s="40">
        <v>10</v>
      </c>
      <c r="G11" s="40">
        <v>0</v>
      </c>
      <c r="H11" s="40">
        <v>10</v>
      </c>
      <c r="I11" s="28">
        <v>0</v>
      </c>
      <c r="J11" s="40">
        <v>10</v>
      </c>
      <c r="K11" s="29">
        <f t="shared" si="0"/>
        <v>40</v>
      </c>
      <c r="L11" s="29"/>
      <c r="M11" s="30"/>
      <c r="N11" s="31"/>
      <c r="O11" s="32"/>
      <c r="Y11" s="52">
        <f>M10</f>
        <v>5233</v>
      </c>
    </row>
    <row r="12" spans="1:25" ht="16.5" customHeight="1">
      <c r="A12" s="126">
        <v>4</v>
      </c>
      <c r="B12" s="17" t="s">
        <v>176</v>
      </c>
      <c r="C12" s="18">
        <v>3981</v>
      </c>
      <c r="D12" s="41">
        <v>170</v>
      </c>
      <c r="E12" s="20">
        <v>165</v>
      </c>
      <c r="F12" s="42">
        <v>138</v>
      </c>
      <c r="G12" s="42">
        <v>181</v>
      </c>
      <c r="H12" s="42">
        <v>175</v>
      </c>
      <c r="I12" s="34">
        <v>145</v>
      </c>
      <c r="J12" s="38">
        <v>157</v>
      </c>
      <c r="K12" s="21">
        <f t="shared" si="0"/>
        <v>1131</v>
      </c>
      <c r="L12" s="21">
        <f>C12+K12</f>
        <v>5112</v>
      </c>
      <c r="M12" s="22">
        <f>L12+K13</f>
        <v>5152</v>
      </c>
      <c r="N12" s="23">
        <f>COUNTIF(D12:J12,"&gt;0")+$Y$27</f>
        <v>31</v>
      </c>
      <c r="O12" s="24">
        <f>M12/N12</f>
        <v>166.19354838709677</v>
      </c>
      <c r="W12">
        <f>K13</f>
        <v>40</v>
      </c>
      <c r="Y12" s="52">
        <f>M12</f>
        <v>5152</v>
      </c>
    </row>
    <row r="13" spans="1:25" ht="16.5" customHeight="1" thickBot="1">
      <c r="A13" s="127"/>
      <c r="B13" s="25" t="s">
        <v>18</v>
      </c>
      <c r="C13" s="26"/>
      <c r="D13" s="43">
        <v>10</v>
      </c>
      <c r="E13" s="28">
        <v>0</v>
      </c>
      <c r="F13" s="44">
        <v>0</v>
      </c>
      <c r="G13" s="44">
        <v>10</v>
      </c>
      <c r="H13" s="44">
        <v>10</v>
      </c>
      <c r="I13" s="36">
        <v>10</v>
      </c>
      <c r="J13" s="40">
        <v>0</v>
      </c>
      <c r="K13" s="29">
        <f t="shared" si="0"/>
        <v>40</v>
      </c>
      <c r="L13" s="29"/>
      <c r="M13" s="30"/>
      <c r="N13" s="31"/>
      <c r="O13" s="32"/>
      <c r="Y13" s="52">
        <f>M12</f>
        <v>5152</v>
      </c>
    </row>
    <row r="14" spans="1:25" ht="16.5" customHeight="1">
      <c r="A14" s="126">
        <v>5</v>
      </c>
      <c r="B14" s="17" t="s">
        <v>177</v>
      </c>
      <c r="C14" s="18">
        <v>3949</v>
      </c>
      <c r="D14" s="37">
        <v>147</v>
      </c>
      <c r="E14" s="42">
        <v>152</v>
      </c>
      <c r="F14" s="34">
        <v>149</v>
      </c>
      <c r="G14" s="20">
        <v>193</v>
      </c>
      <c r="H14" s="42">
        <v>137</v>
      </c>
      <c r="I14" s="42">
        <v>154</v>
      </c>
      <c r="J14" s="42">
        <v>182</v>
      </c>
      <c r="K14" s="21">
        <f t="shared" si="0"/>
        <v>1114</v>
      </c>
      <c r="L14" s="21">
        <f>C14+K14</f>
        <v>5063</v>
      </c>
      <c r="M14" s="22">
        <f>L14+K15</f>
        <v>5093</v>
      </c>
      <c r="N14" s="23">
        <f>COUNTIF(D14:J14,"&gt;0")+$Y$27</f>
        <v>31</v>
      </c>
      <c r="O14" s="24">
        <f>M14/N14</f>
        <v>164.29032258064515</v>
      </c>
      <c r="W14">
        <f>K15</f>
        <v>30</v>
      </c>
      <c r="Y14" s="52">
        <f>M14</f>
        <v>5093</v>
      </c>
    </row>
    <row r="15" spans="1:25" ht="16.5" customHeight="1" thickBot="1">
      <c r="A15" s="127"/>
      <c r="B15" s="25" t="s">
        <v>18</v>
      </c>
      <c r="C15" s="26"/>
      <c r="D15" s="39">
        <v>0</v>
      </c>
      <c r="E15" s="44">
        <v>10</v>
      </c>
      <c r="F15" s="36">
        <v>0</v>
      </c>
      <c r="G15" s="28">
        <v>10</v>
      </c>
      <c r="H15" s="44">
        <v>0</v>
      </c>
      <c r="I15" s="44">
        <v>0</v>
      </c>
      <c r="J15" s="44">
        <v>10</v>
      </c>
      <c r="K15" s="29">
        <f t="shared" si="0"/>
        <v>30</v>
      </c>
      <c r="L15" s="29"/>
      <c r="M15" s="30"/>
      <c r="N15" s="31"/>
      <c r="O15" s="32"/>
      <c r="Y15" s="52">
        <f>M14</f>
        <v>5093</v>
      </c>
    </row>
    <row r="16" spans="1:25" ht="16.5" customHeight="1">
      <c r="A16" s="126">
        <v>6</v>
      </c>
      <c r="B16" s="17" t="s">
        <v>178</v>
      </c>
      <c r="C16" s="18">
        <v>3810</v>
      </c>
      <c r="D16" s="19">
        <v>132</v>
      </c>
      <c r="E16" s="38">
        <v>167</v>
      </c>
      <c r="F16" s="42">
        <v>167</v>
      </c>
      <c r="G16" s="38">
        <v>178</v>
      </c>
      <c r="H16" s="34">
        <v>198</v>
      </c>
      <c r="I16" s="38">
        <v>189</v>
      </c>
      <c r="J16" s="42">
        <v>120</v>
      </c>
      <c r="K16" s="21">
        <f t="shared" si="0"/>
        <v>1151</v>
      </c>
      <c r="L16" s="21">
        <f>C16+K16</f>
        <v>4961</v>
      </c>
      <c r="M16" s="22">
        <f>L16+K17</f>
        <v>5011</v>
      </c>
      <c r="N16" s="23">
        <f>COUNTIF(D16:J16,"&gt;0")+$Y$27</f>
        <v>31</v>
      </c>
      <c r="O16" s="24">
        <f>M16/N16</f>
        <v>161.6451612903226</v>
      </c>
      <c r="W16">
        <f>K17</f>
        <v>50</v>
      </c>
      <c r="Y16" s="52">
        <f>M16</f>
        <v>5011</v>
      </c>
    </row>
    <row r="17" spans="1:25" ht="16.5" customHeight="1" thickBot="1">
      <c r="A17" s="127"/>
      <c r="B17" s="25" t="s">
        <v>18</v>
      </c>
      <c r="C17" s="26"/>
      <c r="D17" s="27">
        <v>0</v>
      </c>
      <c r="E17" s="40">
        <v>10</v>
      </c>
      <c r="F17" s="44">
        <v>10</v>
      </c>
      <c r="G17" s="40">
        <v>10</v>
      </c>
      <c r="H17" s="36">
        <v>10</v>
      </c>
      <c r="I17" s="40">
        <v>10</v>
      </c>
      <c r="J17" s="44">
        <v>0</v>
      </c>
      <c r="K17" s="29">
        <f t="shared" si="0"/>
        <v>50</v>
      </c>
      <c r="L17" s="29"/>
      <c r="M17" s="30"/>
      <c r="N17" s="31"/>
      <c r="O17" s="32"/>
      <c r="Y17" s="52">
        <f>M16</f>
        <v>5011</v>
      </c>
    </row>
    <row r="18" spans="1:25" ht="16.5" customHeight="1">
      <c r="A18" s="120">
        <v>7</v>
      </c>
      <c r="B18" s="17" t="s">
        <v>179</v>
      </c>
      <c r="C18" s="18">
        <v>3734</v>
      </c>
      <c r="D18" s="41">
        <v>112</v>
      </c>
      <c r="E18" s="38">
        <v>157</v>
      </c>
      <c r="F18" s="20">
        <v>175</v>
      </c>
      <c r="G18" s="34">
        <v>130</v>
      </c>
      <c r="H18" s="38">
        <v>147</v>
      </c>
      <c r="I18" s="42">
        <v>177</v>
      </c>
      <c r="J18" s="34">
        <v>152</v>
      </c>
      <c r="K18" s="21">
        <f t="shared" si="0"/>
        <v>1050</v>
      </c>
      <c r="L18" s="21">
        <f>C18+K18</f>
        <v>4784</v>
      </c>
      <c r="M18" s="22">
        <f>L18+K19</f>
        <v>4794</v>
      </c>
      <c r="N18" s="23">
        <f>COUNTIF(D18:J18,"&gt;0")+$Y$27</f>
        <v>31</v>
      </c>
      <c r="O18" s="24">
        <f>M18/N18</f>
        <v>154.6451612903226</v>
      </c>
      <c r="W18">
        <f>K19</f>
        <v>10</v>
      </c>
      <c r="Y18" s="52">
        <f>M18</f>
        <v>4794</v>
      </c>
    </row>
    <row r="19" spans="1:25" ht="16.5" customHeight="1" thickBot="1">
      <c r="A19" s="121"/>
      <c r="B19" s="25" t="s">
        <v>18</v>
      </c>
      <c r="C19" s="26"/>
      <c r="D19" s="43">
        <v>0</v>
      </c>
      <c r="E19" s="40">
        <v>0</v>
      </c>
      <c r="F19" s="28">
        <v>0</v>
      </c>
      <c r="G19" s="36">
        <v>0</v>
      </c>
      <c r="H19" s="40">
        <v>0</v>
      </c>
      <c r="I19" s="44">
        <v>10</v>
      </c>
      <c r="J19" s="36">
        <v>0</v>
      </c>
      <c r="K19" s="29">
        <f t="shared" si="0"/>
        <v>10</v>
      </c>
      <c r="L19" s="29"/>
      <c r="M19" s="30"/>
      <c r="N19" s="31"/>
      <c r="O19" s="32"/>
      <c r="Y19" s="52">
        <f>M18</f>
        <v>4794</v>
      </c>
    </row>
    <row r="20" spans="1:25" ht="16.5" customHeight="1">
      <c r="A20" s="120">
        <v>8</v>
      </c>
      <c r="B20" s="17" t="s">
        <v>180</v>
      </c>
      <c r="C20" s="18">
        <v>3595</v>
      </c>
      <c r="D20" s="33">
        <v>134</v>
      </c>
      <c r="E20" s="42">
        <v>149</v>
      </c>
      <c r="F20" s="38">
        <v>164</v>
      </c>
      <c r="G20" s="42">
        <v>166</v>
      </c>
      <c r="H20" s="20">
        <v>128</v>
      </c>
      <c r="I20" s="38">
        <v>124</v>
      </c>
      <c r="J20" s="34">
        <v>160</v>
      </c>
      <c r="K20" s="21">
        <f t="shared" si="0"/>
        <v>1025</v>
      </c>
      <c r="L20" s="21">
        <f>C20+K20</f>
        <v>4620</v>
      </c>
      <c r="M20" s="22">
        <f>L20+K21</f>
        <v>4630</v>
      </c>
      <c r="N20" s="23">
        <f>COUNTIF(D20:J20,"&gt;0")+$Y$27</f>
        <v>31</v>
      </c>
      <c r="O20" s="24">
        <f>M20/N20</f>
        <v>149.3548387096774</v>
      </c>
      <c r="W20">
        <f>K21</f>
        <v>10</v>
      </c>
      <c r="Y20" s="52">
        <f>M20</f>
        <v>4630</v>
      </c>
    </row>
    <row r="21" spans="1:25" ht="16.5" customHeight="1" thickBot="1">
      <c r="A21" s="121"/>
      <c r="B21" s="25" t="s">
        <v>18</v>
      </c>
      <c r="C21" s="26"/>
      <c r="D21" s="35">
        <v>0</v>
      </c>
      <c r="E21" s="44">
        <v>0</v>
      </c>
      <c r="F21" s="40">
        <v>0</v>
      </c>
      <c r="G21" s="44">
        <v>0</v>
      </c>
      <c r="H21" s="28">
        <v>0</v>
      </c>
      <c r="I21" s="40">
        <v>0</v>
      </c>
      <c r="J21" s="36">
        <v>10</v>
      </c>
      <c r="K21" s="29">
        <f t="shared" si="0"/>
        <v>10</v>
      </c>
      <c r="L21" s="29"/>
      <c r="M21" s="30"/>
      <c r="N21" s="31"/>
      <c r="O21" s="32"/>
      <c r="Y21" s="52">
        <f>M20</f>
        <v>4630</v>
      </c>
    </row>
    <row r="23" ht="13.5" thickBot="1"/>
    <row r="24" spans="1:25" s="48" customFormat="1" ht="36.75" customHeight="1">
      <c r="A24" s="138" t="s">
        <v>0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40"/>
      <c r="Y24" s="49"/>
    </row>
    <row r="25" spans="1:25" s="50" customFormat="1" ht="24.75">
      <c r="A25" s="128" t="s">
        <v>19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30"/>
      <c r="Y25" s="49"/>
    </row>
    <row r="26" spans="1:25" s="50" customFormat="1" ht="25.5" thickBot="1">
      <c r="A26" s="131" t="s">
        <v>2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  <c r="Y26" s="49"/>
    </row>
    <row r="27" spans="1:25" ht="19.5" customHeight="1" thickBot="1">
      <c r="A27" s="1" t="s">
        <v>3</v>
      </c>
      <c r="B27" s="2" t="s">
        <v>4</v>
      </c>
      <c r="C27" s="3" t="s">
        <v>5</v>
      </c>
      <c r="D27" s="4" t="s">
        <v>6</v>
      </c>
      <c r="E27" s="5" t="s">
        <v>7</v>
      </c>
      <c r="F27" s="4" t="s">
        <v>8</v>
      </c>
      <c r="G27" s="5" t="s">
        <v>9</v>
      </c>
      <c r="H27" s="4" t="s">
        <v>10</v>
      </c>
      <c r="I27" s="5" t="s">
        <v>11</v>
      </c>
      <c r="J27" s="4" t="s">
        <v>12</v>
      </c>
      <c r="K27" s="3" t="s">
        <v>13</v>
      </c>
      <c r="L27" s="3" t="s">
        <v>14</v>
      </c>
      <c r="M27" s="6" t="s">
        <v>15</v>
      </c>
      <c r="N27" s="7" t="s">
        <v>16</v>
      </c>
      <c r="O27" s="8" t="s">
        <v>17</v>
      </c>
      <c r="P27" s="123"/>
      <c r="Q27" s="123"/>
      <c r="R27" s="123"/>
      <c r="S27" s="123"/>
      <c r="T27" s="123"/>
      <c r="U27" s="123"/>
      <c r="V27" s="123"/>
      <c r="W27" s="123"/>
      <c r="X27" s="123"/>
      <c r="Y27" s="51">
        <f>D27-1</f>
        <v>24</v>
      </c>
    </row>
    <row r="28" spans="1:24" ht="3" customHeight="1" thickBot="1">
      <c r="A28" s="9"/>
      <c r="B28" s="10"/>
      <c r="C28" s="11"/>
      <c r="D28" s="12"/>
      <c r="E28" s="13"/>
      <c r="F28" s="13"/>
      <c r="G28" s="13"/>
      <c r="H28" s="13"/>
      <c r="I28" s="13"/>
      <c r="J28" s="13"/>
      <c r="K28" s="11"/>
      <c r="L28" s="11"/>
      <c r="M28" s="14"/>
      <c r="N28" s="15"/>
      <c r="O28" s="16"/>
      <c r="P28" s="45"/>
      <c r="Q28" s="45"/>
      <c r="R28" s="45"/>
      <c r="S28" s="45"/>
      <c r="T28" s="45"/>
      <c r="U28" s="45"/>
      <c r="V28" s="45"/>
      <c r="W28" s="45"/>
      <c r="X28" s="45"/>
    </row>
    <row r="29" spans="1:25" ht="16.5" customHeight="1">
      <c r="A29" s="134">
        <v>1</v>
      </c>
      <c r="B29" s="17" t="s">
        <v>181</v>
      </c>
      <c r="C29" s="18">
        <v>5143</v>
      </c>
      <c r="D29" s="47">
        <v>300</v>
      </c>
      <c r="E29" s="20">
        <v>173</v>
      </c>
      <c r="F29" s="20">
        <v>181</v>
      </c>
      <c r="G29" s="20">
        <v>215</v>
      </c>
      <c r="H29" s="20">
        <v>196</v>
      </c>
      <c r="I29" s="20">
        <v>199</v>
      </c>
      <c r="J29" s="20">
        <v>217</v>
      </c>
      <c r="K29" s="21">
        <f aca="true" t="shared" si="1" ref="K29:K44">SUM(D29:J29)</f>
        <v>1481</v>
      </c>
      <c r="L29" s="21">
        <f>C29+K29</f>
        <v>6624</v>
      </c>
      <c r="M29" s="22">
        <f>L29+K30</f>
        <v>6684</v>
      </c>
      <c r="N29" s="23">
        <f>COUNTIF(D29:J29,"&gt;0")+$Y$27</f>
        <v>31</v>
      </c>
      <c r="O29" s="24">
        <f>L29/N29</f>
        <v>213.67741935483872</v>
      </c>
      <c r="W29">
        <f>K30</f>
        <v>60</v>
      </c>
      <c r="Y29">
        <f>M29</f>
        <v>6684</v>
      </c>
    </row>
    <row r="30" spans="1:25" ht="16.5" customHeight="1" thickBot="1">
      <c r="A30" s="135"/>
      <c r="B30" s="25" t="s">
        <v>18</v>
      </c>
      <c r="C30" s="26"/>
      <c r="D30" s="27">
        <v>10</v>
      </c>
      <c r="E30" s="28">
        <v>10</v>
      </c>
      <c r="F30" s="28">
        <v>0</v>
      </c>
      <c r="G30" s="28">
        <v>10</v>
      </c>
      <c r="H30" s="28">
        <v>10</v>
      </c>
      <c r="I30" s="28">
        <v>10</v>
      </c>
      <c r="J30" s="28">
        <v>10</v>
      </c>
      <c r="K30" s="29">
        <f t="shared" si="1"/>
        <v>60</v>
      </c>
      <c r="L30" s="29"/>
      <c r="M30" s="30"/>
      <c r="N30" s="31"/>
      <c r="O30" s="32"/>
      <c r="Y30">
        <f>M29</f>
        <v>6684</v>
      </c>
    </row>
    <row r="31" spans="1:25" ht="16.5" customHeight="1">
      <c r="A31" s="136">
        <v>2</v>
      </c>
      <c r="B31" s="17" t="s">
        <v>182</v>
      </c>
      <c r="C31" s="18">
        <v>5047</v>
      </c>
      <c r="D31" s="37">
        <v>175</v>
      </c>
      <c r="E31" s="34">
        <v>210</v>
      </c>
      <c r="F31" s="38">
        <v>172</v>
      </c>
      <c r="G31" s="38">
        <v>175</v>
      </c>
      <c r="H31" s="38">
        <v>245</v>
      </c>
      <c r="I31" s="20">
        <v>167</v>
      </c>
      <c r="J31" s="38">
        <v>221</v>
      </c>
      <c r="K31" s="21">
        <f t="shared" si="1"/>
        <v>1365</v>
      </c>
      <c r="L31" s="21">
        <f>C31+K31</f>
        <v>6412</v>
      </c>
      <c r="M31" s="22">
        <f>L31+K32</f>
        <v>6452</v>
      </c>
      <c r="N31" s="23">
        <f>COUNTIF(D31:J31,"&gt;0")+$Y$27</f>
        <v>31</v>
      </c>
      <c r="O31" s="24">
        <f>L31/N31</f>
        <v>206.83870967741936</v>
      </c>
      <c r="W31">
        <f>K32</f>
        <v>40</v>
      </c>
      <c r="Y31">
        <f>M31</f>
        <v>6452</v>
      </c>
    </row>
    <row r="32" spans="1:25" ht="16.5" customHeight="1" thickBot="1">
      <c r="A32" s="137"/>
      <c r="B32" s="25" t="s">
        <v>18</v>
      </c>
      <c r="C32" s="26"/>
      <c r="D32" s="39">
        <v>0</v>
      </c>
      <c r="E32" s="36">
        <v>10</v>
      </c>
      <c r="F32" s="40">
        <v>10</v>
      </c>
      <c r="G32" s="40">
        <v>0</v>
      </c>
      <c r="H32" s="40">
        <v>10</v>
      </c>
      <c r="I32" s="28">
        <v>0</v>
      </c>
      <c r="J32" s="40">
        <v>10</v>
      </c>
      <c r="K32" s="29">
        <f t="shared" si="1"/>
        <v>40</v>
      </c>
      <c r="L32" s="29"/>
      <c r="M32" s="30"/>
      <c r="N32" s="31"/>
      <c r="O32" s="32"/>
      <c r="Y32">
        <f>M31</f>
        <v>6452</v>
      </c>
    </row>
    <row r="33" spans="1:25" ht="16.5" customHeight="1">
      <c r="A33" s="124">
        <v>3</v>
      </c>
      <c r="B33" s="17" t="s">
        <v>183</v>
      </c>
      <c r="C33" s="18">
        <v>4888</v>
      </c>
      <c r="D33" s="37">
        <v>193</v>
      </c>
      <c r="E33" s="42">
        <v>185</v>
      </c>
      <c r="F33" s="34">
        <v>268</v>
      </c>
      <c r="G33" s="20">
        <v>203</v>
      </c>
      <c r="H33" s="42">
        <v>202</v>
      </c>
      <c r="I33" s="42">
        <v>235</v>
      </c>
      <c r="J33" s="42">
        <v>197</v>
      </c>
      <c r="K33" s="21">
        <f t="shared" si="1"/>
        <v>1483</v>
      </c>
      <c r="L33" s="21">
        <f>C33+K33</f>
        <v>6371</v>
      </c>
      <c r="M33" s="22">
        <f>L33+K34</f>
        <v>6421</v>
      </c>
      <c r="N33" s="23">
        <f>COUNTIF(D33:J33,"&gt;0")+$Y$27</f>
        <v>31</v>
      </c>
      <c r="O33" s="24">
        <f>L33/N33</f>
        <v>205.51612903225808</v>
      </c>
      <c r="W33">
        <f>K34</f>
        <v>50</v>
      </c>
      <c r="Y33">
        <f>M33</f>
        <v>6421</v>
      </c>
    </row>
    <row r="34" spans="1:25" ht="16.5" customHeight="1" thickBot="1">
      <c r="A34" s="125"/>
      <c r="B34" s="25" t="s">
        <v>18</v>
      </c>
      <c r="C34" s="26"/>
      <c r="D34" s="39">
        <v>10</v>
      </c>
      <c r="E34" s="44">
        <v>10</v>
      </c>
      <c r="F34" s="36">
        <v>10</v>
      </c>
      <c r="G34" s="28">
        <v>0</v>
      </c>
      <c r="H34" s="44">
        <v>10</v>
      </c>
      <c r="I34" s="44">
        <v>10</v>
      </c>
      <c r="J34" s="44">
        <v>0</v>
      </c>
      <c r="K34" s="29">
        <f t="shared" si="1"/>
        <v>50</v>
      </c>
      <c r="L34" s="29"/>
      <c r="M34" s="30"/>
      <c r="N34" s="31"/>
      <c r="O34" s="32"/>
      <c r="Y34">
        <f>M33</f>
        <v>6421</v>
      </c>
    </row>
    <row r="35" spans="1:25" ht="16.5" customHeight="1">
      <c r="A35" s="126">
        <v>4</v>
      </c>
      <c r="B35" s="17" t="s">
        <v>184</v>
      </c>
      <c r="C35" s="18">
        <v>5041</v>
      </c>
      <c r="D35" s="41">
        <v>188</v>
      </c>
      <c r="E35" s="20">
        <v>162</v>
      </c>
      <c r="F35" s="42">
        <v>198</v>
      </c>
      <c r="G35" s="42">
        <v>243</v>
      </c>
      <c r="H35" s="42">
        <v>172</v>
      </c>
      <c r="I35" s="34">
        <v>201</v>
      </c>
      <c r="J35" s="38">
        <v>178</v>
      </c>
      <c r="K35" s="21">
        <f t="shared" si="1"/>
        <v>1342</v>
      </c>
      <c r="L35" s="21">
        <f>C35+K35</f>
        <v>6383</v>
      </c>
      <c r="M35" s="22">
        <f>L35+K36</f>
        <v>6403</v>
      </c>
      <c r="N35" s="23">
        <f>COUNTIF(D35:J35,"&gt;0")+$Y$27</f>
        <v>31</v>
      </c>
      <c r="O35" s="24">
        <f>L35/N35</f>
        <v>205.90322580645162</v>
      </c>
      <c r="W35">
        <f>K36</f>
        <v>20</v>
      </c>
      <c r="Y35">
        <f>M35</f>
        <v>6403</v>
      </c>
    </row>
    <row r="36" spans="1:25" ht="16.5" customHeight="1" thickBot="1">
      <c r="A36" s="127"/>
      <c r="B36" s="25" t="s">
        <v>18</v>
      </c>
      <c r="C36" s="26"/>
      <c r="D36" s="43">
        <v>0</v>
      </c>
      <c r="E36" s="28">
        <v>0</v>
      </c>
      <c r="F36" s="44">
        <v>0</v>
      </c>
      <c r="G36" s="44">
        <v>10</v>
      </c>
      <c r="H36" s="44">
        <v>0</v>
      </c>
      <c r="I36" s="36">
        <v>10</v>
      </c>
      <c r="J36" s="40">
        <v>0</v>
      </c>
      <c r="K36" s="29">
        <f t="shared" si="1"/>
        <v>20</v>
      </c>
      <c r="L36" s="29"/>
      <c r="M36" s="30"/>
      <c r="N36" s="31"/>
      <c r="O36" s="32"/>
      <c r="Y36">
        <f>M35</f>
        <v>6403</v>
      </c>
    </row>
    <row r="37" spans="1:25" ht="16.5" customHeight="1">
      <c r="A37" s="126">
        <v>5</v>
      </c>
      <c r="B37" s="17" t="s">
        <v>185</v>
      </c>
      <c r="C37" s="18">
        <v>4871</v>
      </c>
      <c r="D37" s="19">
        <v>178</v>
      </c>
      <c r="E37" s="38">
        <v>212</v>
      </c>
      <c r="F37" s="42">
        <v>227</v>
      </c>
      <c r="G37" s="38">
        <v>199</v>
      </c>
      <c r="H37" s="34">
        <v>186</v>
      </c>
      <c r="I37" s="38">
        <v>215</v>
      </c>
      <c r="J37" s="42">
        <v>220</v>
      </c>
      <c r="K37" s="21">
        <f t="shared" si="1"/>
        <v>1437</v>
      </c>
      <c r="L37" s="21">
        <f>C37+K37</f>
        <v>6308</v>
      </c>
      <c r="M37" s="22">
        <f>L37+K38</f>
        <v>6368</v>
      </c>
      <c r="N37" s="23">
        <f>COUNTIF(D37:J37,"&gt;0")+$Y$27</f>
        <v>31</v>
      </c>
      <c r="O37" s="24">
        <f>L37/N37</f>
        <v>203.48387096774192</v>
      </c>
      <c r="W37">
        <f>K38</f>
        <v>60</v>
      </c>
      <c r="Y37">
        <f>M37</f>
        <v>6368</v>
      </c>
    </row>
    <row r="38" spans="1:25" ht="16.5" customHeight="1" thickBot="1">
      <c r="A38" s="127"/>
      <c r="B38" s="25" t="s">
        <v>18</v>
      </c>
      <c r="C38" s="26"/>
      <c r="D38" s="27">
        <v>0</v>
      </c>
      <c r="E38" s="40">
        <v>10</v>
      </c>
      <c r="F38" s="44">
        <v>10</v>
      </c>
      <c r="G38" s="40">
        <v>10</v>
      </c>
      <c r="H38" s="36">
        <v>10</v>
      </c>
      <c r="I38" s="40">
        <v>10</v>
      </c>
      <c r="J38" s="44">
        <v>10</v>
      </c>
      <c r="K38" s="29">
        <f t="shared" si="1"/>
        <v>60</v>
      </c>
      <c r="L38" s="29"/>
      <c r="M38" s="30"/>
      <c r="N38" s="31"/>
      <c r="O38" s="32"/>
      <c r="Y38">
        <f>M37</f>
        <v>6368</v>
      </c>
    </row>
    <row r="39" spans="1:25" ht="16.5" customHeight="1">
      <c r="A39" s="126">
        <v>6</v>
      </c>
      <c r="B39" s="17" t="s">
        <v>186</v>
      </c>
      <c r="C39" s="18">
        <v>5060</v>
      </c>
      <c r="D39" s="33">
        <v>150</v>
      </c>
      <c r="E39" s="34">
        <v>176</v>
      </c>
      <c r="F39" s="34">
        <v>166</v>
      </c>
      <c r="G39" s="34">
        <v>166</v>
      </c>
      <c r="H39" s="34">
        <v>182</v>
      </c>
      <c r="I39" s="34">
        <v>180</v>
      </c>
      <c r="J39" s="20">
        <v>170</v>
      </c>
      <c r="K39" s="21">
        <f t="shared" si="1"/>
        <v>1190</v>
      </c>
      <c r="L39" s="21">
        <f>C39+K39</f>
        <v>6250</v>
      </c>
      <c r="M39" s="22">
        <f>L39+K40</f>
        <v>6250</v>
      </c>
      <c r="N39" s="23">
        <f>COUNTIF(D39:J39,"&gt;0")+$Y$27</f>
        <v>31</v>
      </c>
      <c r="O39" s="24">
        <f>L39/N39</f>
        <v>201.61290322580646</v>
      </c>
      <c r="W39">
        <f>K40</f>
        <v>0</v>
      </c>
      <c r="Y39">
        <f>M39</f>
        <v>6250</v>
      </c>
    </row>
    <row r="40" spans="1:25" ht="16.5" customHeight="1" thickBot="1">
      <c r="A40" s="127"/>
      <c r="B40" s="25" t="s">
        <v>18</v>
      </c>
      <c r="C40" s="26"/>
      <c r="D40" s="35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28">
        <v>0</v>
      </c>
      <c r="K40" s="29">
        <f t="shared" si="1"/>
        <v>0</v>
      </c>
      <c r="L40" s="29"/>
      <c r="M40" s="30"/>
      <c r="N40" s="31"/>
      <c r="O40" s="32"/>
      <c r="Y40">
        <f>M39</f>
        <v>6250</v>
      </c>
    </row>
    <row r="41" spans="1:25" ht="16.5" customHeight="1">
      <c r="A41" s="120">
        <v>7</v>
      </c>
      <c r="B41" s="17" t="s">
        <v>187</v>
      </c>
      <c r="C41" s="18">
        <v>4850</v>
      </c>
      <c r="D41" s="41">
        <v>209</v>
      </c>
      <c r="E41" s="38">
        <v>170</v>
      </c>
      <c r="F41" s="20">
        <v>190</v>
      </c>
      <c r="G41" s="34">
        <v>183</v>
      </c>
      <c r="H41" s="38">
        <v>205</v>
      </c>
      <c r="I41" s="42">
        <v>167</v>
      </c>
      <c r="J41" s="34">
        <v>193</v>
      </c>
      <c r="K41" s="21">
        <f t="shared" si="1"/>
        <v>1317</v>
      </c>
      <c r="L41" s="21">
        <f>C41+K41</f>
        <v>6167</v>
      </c>
      <c r="M41" s="22">
        <f>L41+K42</f>
        <v>6207</v>
      </c>
      <c r="N41" s="23">
        <f>COUNTIF(D41:J41,"&gt;0")+$Y$27</f>
        <v>31</v>
      </c>
      <c r="O41" s="24">
        <f>L41/N41</f>
        <v>198.93548387096774</v>
      </c>
      <c r="W41">
        <f>K42</f>
        <v>40</v>
      </c>
      <c r="Y41">
        <f>M41</f>
        <v>6207</v>
      </c>
    </row>
    <row r="42" spans="1:25" ht="16.5" customHeight="1" thickBot="1">
      <c r="A42" s="121"/>
      <c r="B42" s="25" t="s">
        <v>18</v>
      </c>
      <c r="C42" s="26"/>
      <c r="D42" s="43">
        <v>10</v>
      </c>
      <c r="E42" s="40">
        <v>0</v>
      </c>
      <c r="F42" s="28">
        <v>10</v>
      </c>
      <c r="G42" s="36">
        <v>10</v>
      </c>
      <c r="H42" s="40">
        <v>0</v>
      </c>
      <c r="I42" s="44">
        <v>0</v>
      </c>
      <c r="J42" s="36">
        <v>10</v>
      </c>
      <c r="K42" s="29">
        <f t="shared" si="1"/>
        <v>40</v>
      </c>
      <c r="L42" s="29"/>
      <c r="M42" s="30"/>
      <c r="N42" s="31"/>
      <c r="O42" s="32"/>
      <c r="Y42">
        <f>M41</f>
        <v>6207</v>
      </c>
    </row>
    <row r="43" spans="1:25" ht="16.5" customHeight="1">
      <c r="A43" s="120">
        <v>8</v>
      </c>
      <c r="B43" s="118" t="s">
        <v>188</v>
      </c>
      <c r="C43" s="18">
        <v>4824</v>
      </c>
      <c r="D43" s="33">
        <v>196</v>
      </c>
      <c r="E43" s="42">
        <v>165</v>
      </c>
      <c r="F43" s="38">
        <v>159</v>
      </c>
      <c r="G43" s="42">
        <v>161</v>
      </c>
      <c r="H43" s="20">
        <v>178</v>
      </c>
      <c r="I43" s="38">
        <v>210</v>
      </c>
      <c r="J43" s="34">
        <v>179</v>
      </c>
      <c r="K43" s="21">
        <f t="shared" si="1"/>
        <v>1248</v>
      </c>
      <c r="L43" s="21">
        <f>C43+K43</f>
        <v>6072</v>
      </c>
      <c r="M43" s="22">
        <f>L43+K44</f>
        <v>6082</v>
      </c>
      <c r="N43" s="23">
        <f>COUNTIF(D43:J43,"&gt;0")+$Y$27</f>
        <v>31</v>
      </c>
      <c r="O43" s="24">
        <f>L43/N43</f>
        <v>195.8709677419355</v>
      </c>
      <c r="W43">
        <f>K44</f>
        <v>10</v>
      </c>
      <c r="Y43">
        <f>M43</f>
        <v>6082</v>
      </c>
    </row>
    <row r="44" spans="1:25" ht="16.5" customHeight="1" thickBot="1">
      <c r="A44" s="121"/>
      <c r="B44" s="119" t="s">
        <v>18</v>
      </c>
      <c r="C44" s="26"/>
      <c r="D44" s="35">
        <v>10</v>
      </c>
      <c r="E44" s="44">
        <v>0</v>
      </c>
      <c r="F44" s="40">
        <v>0</v>
      </c>
      <c r="G44" s="44">
        <v>0</v>
      </c>
      <c r="H44" s="28">
        <v>0</v>
      </c>
      <c r="I44" s="40">
        <v>0</v>
      </c>
      <c r="J44" s="36">
        <v>0</v>
      </c>
      <c r="K44" s="29">
        <f t="shared" si="1"/>
        <v>10</v>
      </c>
      <c r="L44" s="29"/>
      <c r="M44" s="30"/>
      <c r="N44" s="31"/>
      <c r="O44" s="32"/>
      <c r="Y44">
        <f>M43</f>
        <v>6082</v>
      </c>
    </row>
  </sheetData>
  <mergeCells count="24">
    <mergeCell ref="A1:O1"/>
    <mergeCell ref="A2:O2"/>
    <mergeCell ref="A3:O3"/>
    <mergeCell ref="A6:A7"/>
    <mergeCell ref="A8:A9"/>
    <mergeCell ref="A10:A11"/>
    <mergeCell ref="A12:A13"/>
    <mergeCell ref="A14:A15"/>
    <mergeCell ref="A29:A30"/>
    <mergeCell ref="A31:A32"/>
    <mergeCell ref="A16:A17"/>
    <mergeCell ref="A18:A19"/>
    <mergeCell ref="A20:A21"/>
    <mergeCell ref="A24:O24"/>
    <mergeCell ref="A41:A42"/>
    <mergeCell ref="A43:A44"/>
    <mergeCell ref="P4:X4"/>
    <mergeCell ref="P27:X27"/>
    <mergeCell ref="A33:A34"/>
    <mergeCell ref="A35:A36"/>
    <mergeCell ref="A37:A38"/>
    <mergeCell ref="A39:A40"/>
    <mergeCell ref="A25:O25"/>
    <mergeCell ref="A26:O2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9"/>
  <sheetViews>
    <sheetView workbookViewId="0" topLeftCell="A1">
      <selection activeCell="P79" sqref="P79"/>
    </sheetView>
  </sheetViews>
  <sheetFormatPr defaultColWidth="11.421875" defaultRowHeight="12.75"/>
  <cols>
    <col min="1" max="1" width="6.140625" style="59" customWidth="1"/>
    <col min="2" max="2" width="6.421875" style="0" customWidth="1"/>
    <col min="5" max="5" width="7.57421875" style="0" customWidth="1"/>
    <col min="6" max="11" width="7.421875" style="0" customWidth="1"/>
    <col min="12" max="12" width="7.421875" style="59" customWidth="1"/>
    <col min="13" max="13" width="7.421875" style="60" customWidth="1"/>
  </cols>
  <sheetData>
    <row r="1" spans="1:13" ht="15">
      <c r="A1" s="53"/>
      <c r="B1" s="53"/>
      <c r="C1" s="53"/>
      <c r="D1" s="53"/>
      <c r="E1" s="53"/>
      <c r="F1" s="54" t="s">
        <v>20</v>
      </c>
      <c r="H1" s="53"/>
      <c r="I1" s="53"/>
      <c r="J1" s="53"/>
      <c r="K1" s="53"/>
      <c r="L1" s="55"/>
      <c r="M1" s="56"/>
    </row>
    <row r="2" spans="1:13" ht="12.75">
      <c r="A2" s="53"/>
      <c r="B2" s="53"/>
      <c r="C2" s="53"/>
      <c r="D2" s="53"/>
      <c r="E2" s="53"/>
      <c r="F2" s="57" t="s">
        <v>21</v>
      </c>
      <c r="H2" s="53"/>
      <c r="I2" s="53"/>
      <c r="J2" s="53"/>
      <c r="K2" s="53"/>
      <c r="L2" s="55"/>
      <c r="M2" s="56"/>
    </row>
    <row r="3" spans="1:13" ht="12.75">
      <c r="A3" s="53"/>
      <c r="B3" s="53"/>
      <c r="C3" s="53"/>
      <c r="D3" s="53"/>
      <c r="E3" s="53"/>
      <c r="F3" s="53"/>
      <c r="H3" s="53"/>
      <c r="I3" s="53"/>
      <c r="J3" s="53"/>
      <c r="K3" s="53"/>
      <c r="L3" s="55"/>
      <c r="M3" s="56"/>
    </row>
    <row r="4" spans="1:13" ht="15.75">
      <c r="A4" s="53"/>
      <c r="B4" s="53"/>
      <c r="C4" s="53"/>
      <c r="D4" s="53"/>
      <c r="E4" s="53"/>
      <c r="F4" s="58" t="s">
        <v>22</v>
      </c>
      <c r="H4" s="53"/>
      <c r="I4" s="53"/>
      <c r="J4" s="53"/>
      <c r="K4" s="53"/>
      <c r="L4" s="55"/>
      <c r="M4" s="56"/>
    </row>
    <row r="5" ht="12.75"/>
    <row r="6" ht="12.75">
      <c r="I6" t="s">
        <v>172</v>
      </c>
    </row>
    <row r="7" ht="12.75"/>
    <row r="8" ht="13.5" thickBot="1"/>
    <row r="9" spans="2:14" ht="13.5" thickBot="1">
      <c r="B9" s="61" t="s">
        <v>23</v>
      </c>
      <c r="C9" s="62" t="s">
        <v>4</v>
      </c>
      <c r="D9" s="63" t="s">
        <v>24</v>
      </c>
      <c r="E9" s="64" t="s">
        <v>25</v>
      </c>
      <c r="F9" s="65" t="s">
        <v>26</v>
      </c>
      <c r="G9" s="65" t="s">
        <v>27</v>
      </c>
      <c r="H9" s="65" t="s">
        <v>28</v>
      </c>
      <c r="I9" s="65" t="s">
        <v>29</v>
      </c>
      <c r="J9" s="65" t="s">
        <v>30</v>
      </c>
      <c r="K9" s="66" t="s">
        <v>31</v>
      </c>
      <c r="L9" s="67" t="s">
        <v>32</v>
      </c>
      <c r="M9" s="68" t="s">
        <v>33</v>
      </c>
      <c r="N9" s="45"/>
    </row>
    <row r="10" spans="1:14" ht="12.75">
      <c r="A10" s="69"/>
      <c r="B10" s="45">
        <v>28549</v>
      </c>
      <c r="C10" t="s">
        <v>34</v>
      </c>
      <c r="D10" t="s">
        <v>35</v>
      </c>
      <c r="E10" s="70">
        <v>168</v>
      </c>
      <c r="F10" s="71">
        <v>139</v>
      </c>
      <c r="G10" s="71">
        <v>214</v>
      </c>
      <c r="H10" s="71">
        <v>200</v>
      </c>
      <c r="I10" s="71">
        <v>173</v>
      </c>
      <c r="J10" s="71">
        <v>141</v>
      </c>
      <c r="K10" s="72">
        <f aca="true" t="shared" si="0" ref="K10:K73">SUM(E10:J10)</f>
        <v>1035</v>
      </c>
      <c r="L10" s="73">
        <f>SUM(E10:J10)</f>
        <v>1035</v>
      </c>
      <c r="M10" s="74"/>
      <c r="N10">
        <f>L14</f>
        <v>5406</v>
      </c>
    </row>
    <row r="11" spans="1:14" ht="12.75">
      <c r="A11" s="75"/>
      <c r="B11" s="76"/>
      <c r="C11" s="76"/>
      <c r="D11" s="76"/>
      <c r="E11" s="77">
        <v>149</v>
      </c>
      <c r="F11" s="78">
        <v>167</v>
      </c>
      <c r="G11" s="78">
        <v>180</v>
      </c>
      <c r="H11" s="78">
        <v>187</v>
      </c>
      <c r="I11" s="78">
        <v>187</v>
      </c>
      <c r="J11" s="78">
        <v>190</v>
      </c>
      <c r="K11" s="79">
        <f t="shared" si="0"/>
        <v>1060</v>
      </c>
      <c r="L11" s="80">
        <f>SUM(K10:K11)</f>
        <v>2095</v>
      </c>
      <c r="M11" s="81"/>
      <c r="N11">
        <f>L14</f>
        <v>5406</v>
      </c>
    </row>
    <row r="12" spans="1:14" ht="12.75">
      <c r="A12" s="75" t="s">
        <v>36</v>
      </c>
      <c r="B12" t="s">
        <v>37</v>
      </c>
      <c r="C12" s="76"/>
      <c r="D12" s="76"/>
      <c r="E12" s="77">
        <v>192</v>
      </c>
      <c r="F12" s="78">
        <v>200</v>
      </c>
      <c r="G12" s="78">
        <v>178</v>
      </c>
      <c r="H12" s="78">
        <v>140</v>
      </c>
      <c r="I12" s="78">
        <v>194</v>
      </c>
      <c r="J12" s="78">
        <v>172</v>
      </c>
      <c r="K12" s="79">
        <f t="shared" si="0"/>
        <v>1076</v>
      </c>
      <c r="L12" s="80">
        <f>SUM(K10:K12)</f>
        <v>3171</v>
      </c>
      <c r="M12" s="81">
        <f>SUM(L14/30)</f>
        <v>180.2</v>
      </c>
      <c r="N12">
        <f>L14</f>
        <v>5406</v>
      </c>
    </row>
    <row r="13" spans="1:14" ht="12.75">
      <c r="A13" s="75"/>
      <c r="C13" s="76"/>
      <c r="D13" s="76"/>
      <c r="E13" s="77">
        <v>150</v>
      </c>
      <c r="F13" s="78">
        <v>171</v>
      </c>
      <c r="G13" s="78">
        <v>163</v>
      </c>
      <c r="H13" s="78">
        <v>214</v>
      </c>
      <c r="I13" s="78">
        <v>202</v>
      </c>
      <c r="J13" s="78">
        <v>180</v>
      </c>
      <c r="K13" s="79">
        <f t="shared" si="0"/>
        <v>1080</v>
      </c>
      <c r="L13" s="80">
        <f>SUM(K10:K13)</f>
        <v>4251</v>
      </c>
      <c r="M13" s="81"/>
      <c r="N13">
        <f>L14</f>
        <v>5406</v>
      </c>
    </row>
    <row r="14" spans="1:14" ht="13.5" thickBot="1">
      <c r="A14" s="75"/>
      <c r="B14" s="82"/>
      <c r="C14" s="83"/>
      <c r="D14" s="83"/>
      <c r="E14" s="77">
        <v>171</v>
      </c>
      <c r="F14" s="78">
        <v>193</v>
      </c>
      <c r="G14" s="78">
        <v>202</v>
      </c>
      <c r="H14" s="78">
        <v>177</v>
      </c>
      <c r="I14" s="78">
        <v>188</v>
      </c>
      <c r="J14" s="78">
        <v>224</v>
      </c>
      <c r="K14" s="84">
        <f t="shared" si="0"/>
        <v>1155</v>
      </c>
      <c r="L14" s="80">
        <f>SUM(K10:K14)</f>
        <v>5406</v>
      </c>
      <c r="M14" s="85"/>
      <c r="N14">
        <f>L14</f>
        <v>5406</v>
      </c>
    </row>
    <row r="15" spans="1:14" ht="12.75">
      <c r="A15" s="86"/>
      <c r="B15" s="45">
        <v>28409</v>
      </c>
      <c r="C15" t="s">
        <v>38</v>
      </c>
      <c r="D15" t="s">
        <v>39</v>
      </c>
      <c r="E15" s="87">
        <v>173</v>
      </c>
      <c r="F15" s="88">
        <v>168</v>
      </c>
      <c r="G15" s="88">
        <v>149</v>
      </c>
      <c r="H15" s="88">
        <v>156</v>
      </c>
      <c r="I15" s="88">
        <v>178</v>
      </c>
      <c r="J15" s="88">
        <v>127</v>
      </c>
      <c r="K15" s="72">
        <f t="shared" si="0"/>
        <v>951</v>
      </c>
      <c r="L15" s="73">
        <f>SUM(E15:J15)</f>
        <v>951</v>
      </c>
      <c r="M15" s="74"/>
      <c r="N15">
        <f>L19</f>
        <v>5295</v>
      </c>
    </row>
    <row r="16" spans="1:14" ht="12.75">
      <c r="A16" s="89"/>
      <c r="B16" s="90"/>
      <c r="C16" s="76"/>
      <c r="D16" s="76"/>
      <c r="E16" s="77">
        <v>153</v>
      </c>
      <c r="F16" s="78">
        <v>144</v>
      </c>
      <c r="G16" s="78">
        <v>141</v>
      </c>
      <c r="H16" s="78">
        <v>159</v>
      </c>
      <c r="I16" s="78">
        <v>161</v>
      </c>
      <c r="J16" s="78">
        <v>221</v>
      </c>
      <c r="K16" s="79">
        <f t="shared" si="0"/>
        <v>979</v>
      </c>
      <c r="L16" s="80">
        <f>SUM(K15:K16)</f>
        <v>1930</v>
      </c>
      <c r="M16" s="81"/>
      <c r="N16">
        <f>L19</f>
        <v>5295</v>
      </c>
    </row>
    <row r="17" spans="1:14" ht="12.75">
      <c r="A17" s="89" t="s">
        <v>40</v>
      </c>
      <c r="C17" s="76"/>
      <c r="D17" s="76"/>
      <c r="E17" s="77">
        <v>237</v>
      </c>
      <c r="F17" s="78">
        <v>194</v>
      </c>
      <c r="G17" s="78">
        <v>167</v>
      </c>
      <c r="H17" s="78">
        <v>182</v>
      </c>
      <c r="I17" s="78">
        <v>233</v>
      </c>
      <c r="J17" s="78">
        <v>203</v>
      </c>
      <c r="K17" s="79">
        <f t="shared" si="0"/>
        <v>1216</v>
      </c>
      <c r="L17" s="80">
        <f>SUM(K15:K17)</f>
        <v>3146</v>
      </c>
      <c r="M17" s="81">
        <f>SUM(L19/30)</f>
        <v>176.5</v>
      </c>
      <c r="N17">
        <f>L19</f>
        <v>5295</v>
      </c>
    </row>
    <row r="18" spans="1:14" ht="12.75">
      <c r="A18" s="89"/>
      <c r="B18" t="s">
        <v>41</v>
      </c>
      <c r="C18" s="76"/>
      <c r="D18" s="76"/>
      <c r="E18" s="91">
        <v>194</v>
      </c>
      <c r="F18" s="92">
        <v>204</v>
      </c>
      <c r="G18" s="92">
        <v>159</v>
      </c>
      <c r="H18" s="92">
        <v>233</v>
      </c>
      <c r="I18" s="92">
        <v>198</v>
      </c>
      <c r="J18" s="92">
        <v>177</v>
      </c>
      <c r="K18" s="79">
        <f t="shared" si="0"/>
        <v>1165</v>
      </c>
      <c r="L18" s="80">
        <f>SUM(K15:K18)</f>
        <v>4311</v>
      </c>
      <c r="M18" s="81"/>
      <c r="N18">
        <f>L19</f>
        <v>5295</v>
      </c>
    </row>
    <row r="19" spans="1:14" ht="13.5" thickBot="1">
      <c r="A19" s="93"/>
      <c r="B19" s="82"/>
      <c r="C19" s="83"/>
      <c r="D19" s="83"/>
      <c r="E19" s="91">
        <v>130</v>
      </c>
      <c r="F19" s="92">
        <v>132</v>
      </c>
      <c r="G19" s="92">
        <v>190</v>
      </c>
      <c r="H19" s="92">
        <v>178</v>
      </c>
      <c r="I19" s="92">
        <v>184</v>
      </c>
      <c r="J19" s="92">
        <v>170</v>
      </c>
      <c r="K19" s="84">
        <f t="shared" si="0"/>
        <v>984</v>
      </c>
      <c r="L19" s="80">
        <f>SUM(K15:K19)</f>
        <v>5295</v>
      </c>
      <c r="M19" s="85"/>
      <c r="N19">
        <f>L19</f>
        <v>5295</v>
      </c>
    </row>
    <row r="20" spans="1:14" ht="12.75">
      <c r="A20" s="94"/>
      <c r="B20" s="45">
        <v>28773</v>
      </c>
      <c r="C20" t="s">
        <v>42</v>
      </c>
      <c r="D20" t="s">
        <v>43</v>
      </c>
      <c r="E20" s="87">
        <v>149</v>
      </c>
      <c r="F20" s="88">
        <v>145</v>
      </c>
      <c r="G20" s="88">
        <v>176</v>
      </c>
      <c r="H20" s="88">
        <v>154</v>
      </c>
      <c r="I20" s="88">
        <v>132</v>
      </c>
      <c r="J20" s="88">
        <v>169</v>
      </c>
      <c r="K20" s="72">
        <f t="shared" si="0"/>
        <v>925</v>
      </c>
      <c r="L20" s="95">
        <f>SUM(E20:J20)</f>
        <v>925</v>
      </c>
      <c r="M20" s="74"/>
      <c r="N20">
        <f>L24</f>
        <v>5150</v>
      </c>
    </row>
    <row r="21" spans="1:14" ht="12.75">
      <c r="A21" s="96"/>
      <c r="C21" s="76"/>
      <c r="D21" s="76"/>
      <c r="E21" s="77">
        <v>123</v>
      </c>
      <c r="F21" s="78">
        <v>173</v>
      </c>
      <c r="G21" s="78">
        <v>174</v>
      </c>
      <c r="H21" s="78">
        <v>180</v>
      </c>
      <c r="I21" s="78">
        <v>137</v>
      </c>
      <c r="J21" s="78">
        <v>173</v>
      </c>
      <c r="K21" s="79">
        <f t="shared" si="0"/>
        <v>960</v>
      </c>
      <c r="L21" s="97">
        <f>SUM(K20:K21)</f>
        <v>1885</v>
      </c>
      <c r="M21" s="81"/>
      <c r="N21">
        <f>L24</f>
        <v>5150</v>
      </c>
    </row>
    <row r="22" spans="1:14" ht="12.75">
      <c r="A22" s="96" t="s">
        <v>44</v>
      </c>
      <c r="C22" s="76"/>
      <c r="D22" s="76"/>
      <c r="E22" s="77">
        <v>187</v>
      </c>
      <c r="F22" s="78">
        <v>163</v>
      </c>
      <c r="G22" s="78">
        <v>181</v>
      </c>
      <c r="H22" s="78">
        <v>170</v>
      </c>
      <c r="I22" s="78">
        <v>194</v>
      </c>
      <c r="J22" s="78">
        <v>191</v>
      </c>
      <c r="K22" s="79">
        <f t="shared" si="0"/>
        <v>1086</v>
      </c>
      <c r="L22" s="97">
        <f>SUM(K20:K22)</f>
        <v>2971</v>
      </c>
      <c r="M22" s="81">
        <f>SUM(L24/30)</f>
        <v>171.66666666666666</v>
      </c>
      <c r="N22">
        <f>L24</f>
        <v>5150</v>
      </c>
    </row>
    <row r="23" spans="1:14" ht="12.75">
      <c r="A23" s="96"/>
      <c r="B23" t="s">
        <v>45</v>
      </c>
      <c r="C23" s="76"/>
      <c r="D23" s="76"/>
      <c r="E23" s="91">
        <v>204</v>
      </c>
      <c r="F23" s="92">
        <v>172</v>
      </c>
      <c r="G23" s="92">
        <v>165</v>
      </c>
      <c r="H23" s="92">
        <v>217</v>
      </c>
      <c r="I23" s="92">
        <v>214</v>
      </c>
      <c r="J23" s="92">
        <v>216</v>
      </c>
      <c r="K23" s="79">
        <f t="shared" si="0"/>
        <v>1188</v>
      </c>
      <c r="L23" s="97">
        <f>SUM(K20:K23)</f>
        <v>4159</v>
      </c>
      <c r="M23" s="81"/>
      <c r="N23">
        <f>L24</f>
        <v>5150</v>
      </c>
    </row>
    <row r="24" spans="1:14" ht="13.5" thickBot="1">
      <c r="A24" s="98"/>
      <c r="B24" s="83"/>
      <c r="C24" s="83"/>
      <c r="D24" s="83"/>
      <c r="E24" s="99">
        <v>193</v>
      </c>
      <c r="F24" s="100">
        <v>150</v>
      </c>
      <c r="G24" s="100">
        <v>161</v>
      </c>
      <c r="H24" s="100">
        <v>140</v>
      </c>
      <c r="I24" s="100">
        <v>156</v>
      </c>
      <c r="J24" s="100">
        <v>191</v>
      </c>
      <c r="K24" s="84">
        <f t="shared" si="0"/>
        <v>991</v>
      </c>
      <c r="L24" s="97">
        <f>SUM(K20:K24)</f>
        <v>5150</v>
      </c>
      <c r="M24" s="85"/>
      <c r="N24">
        <f>L24</f>
        <v>5150</v>
      </c>
    </row>
    <row r="25" spans="1:14" ht="12.75">
      <c r="A25" s="101"/>
      <c r="B25" s="45">
        <v>12745</v>
      </c>
      <c r="C25" t="s">
        <v>46</v>
      </c>
      <c r="D25" t="s">
        <v>47</v>
      </c>
      <c r="E25" s="87">
        <v>135</v>
      </c>
      <c r="F25" s="88">
        <v>136</v>
      </c>
      <c r="G25" s="88">
        <v>175</v>
      </c>
      <c r="H25" s="88">
        <v>159</v>
      </c>
      <c r="I25" s="88">
        <v>154</v>
      </c>
      <c r="J25" s="88">
        <v>185</v>
      </c>
      <c r="K25" s="72">
        <f t="shared" si="0"/>
        <v>944</v>
      </c>
      <c r="L25" s="95">
        <f>SUM(E25:J25)</f>
        <v>944</v>
      </c>
      <c r="M25" s="74"/>
      <c r="N25">
        <f>L29</f>
        <v>5080</v>
      </c>
    </row>
    <row r="26" spans="1:14" ht="12.75">
      <c r="A26" s="102"/>
      <c r="B26" s="76"/>
      <c r="C26" s="76"/>
      <c r="D26" s="76"/>
      <c r="E26" s="77">
        <v>194</v>
      </c>
      <c r="F26" s="78">
        <v>135</v>
      </c>
      <c r="G26" s="78">
        <v>148</v>
      </c>
      <c r="H26" s="78">
        <v>232</v>
      </c>
      <c r="I26" s="78">
        <v>184</v>
      </c>
      <c r="J26" s="78">
        <v>185</v>
      </c>
      <c r="K26" s="79">
        <f t="shared" si="0"/>
        <v>1078</v>
      </c>
      <c r="L26" s="97">
        <f>SUM(K25:K26)</f>
        <v>2022</v>
      </c>
      <c r="M26" s="81"/>
      <c r="N26">
        <f>L29</f>
        <v>5080</v>
      </c>
    </row>
    <row r="27" spans="1:14" ht="12.75">
      <c r="A27" s="102" t="s">
        <v>48</v>
      </c>
      <c r="B27" t="s">
        <v>49</v>
      </c>
      <c r="C27" s="76"/>
      <c r="D27" s="76"/>
      <c r="E27" s="77">
        <v>162</v>
      </c>
      <c r="F27" s="78">
        <v>174</v>
      </c>
      <c r="G27" s="78">
        <v>129</v>
      </c>
      <c r="H27" s="78">
        <v>181</v>
      </c>
      <c r="I27" s="78">
        <v>172</v>
      </c>
      <c r="J27" s="78">
        <v>178</v>
      </c>
      <c r="K27" s="79">
        <f t="shared" si="0"/>
        <v>996</v>
      </c>
      <c r="L27" s="97">
        <f>SUM(K25:K27)</f>
        <v>3018</v>
      </c>
      <c r="M27" s="81">
        <f>SUM(L29/30)</f>
        <v>169.33333333333334</v>
      </c>
      <c r="N27">
        <f>L29</f>
        <v>5080</v>
      </c>
    </row>
    <row r="28" spans="1:14" ht="12.75">
      <c r="A28" s="102"/>
      <c r="C28" s="76"/>
      <c r="D28" s="76"/>
      <c r="E28" s="77">
        <v>168</v>
      </c>
      <c r="F28" s="78">
        <v>170</v>
      </c>
      <c r="G28" s="78">
        <v>214</v>
      </c>
      <c r="H28" s="78">
        <v>179</v>
      </c>
      <c r="I28" s="78">
        <v>158</v>
      </c>
      <c r="J28" s="78">
        <v>196</v>
      </c>
      <c r="K28" s="79">
        <f t="shared" si="0"/>
        <v>1085</v>
      </c>
      <c r="L28" s="97">
        <f>SUM(K25:K28)</f>
        <v>4103</v>
      </c>
      <c r="M28" s="81"/>
      <c r="N28">
        <f>L29</f>
        <v>5080</v>
      </c>
    </row>
    <row r="29" spans="1:14" ht="13.5" thickBot="1">
      <c r="A29" s="102"/>
      <c r="B29" s="82"/>
      <c r="C29" s="83"/>
      <c r="D29" s="83"/>
      <c r="E29" s="77">
        <v>169</v>
      </c>
      <c r="F29" s="78">
        <v>132</v>
      </c>
      <c r="G29" s="78">
        <v>172</v>
      </c>
      <c r="H29" s="78">
        <v>177</v>
      </c>
      <c r="I29" s="78">
        <v>170</v>
      </c>
      <c r="J29" s="78">
        <v>157</v>
      </c>
      <c r="K29" s="84">
        <f t="shared" si="0"/>
        <v>977</v>
      </c>
      <c r="L29" s="97">
        <f>SUM(K25:K29)</f>
        <v>5080</v>
      </c>
      <c r="M29" s="85"/>
      <c r="N29">
        <f>L29</f>
        <v>5080</v>
      </c>
    </row>
    <row r="30" spans="1:14" ht="12.75">
      <c r="A30" s="101"/>
      <c r="B30" s="45">
        <v>28798</v>
      </c>
      <c r="C30" t="s">
        <v>50</v>
      </c>
      <c r="D30" t="s">
        <v>51</v>
      </c>
      <c r="E30" s="87">
        <v>120</v>
      </c>
      <c r="F30" s="88">
        <v>171</v>
      </c>
      <c r="G30" s="88">
        <v>161</v>
      </c>
      <c r="H30" s="88">
        <v>156</v>
      </c>
      <c r="I30" s="88">
        <v>155</v>
      </c>
      <c r="J30" s="88">
        <v>169</v>
      </c>
      <c r="K30" s="72">
        <f t="shared" si="0"/>
        <v>932</v>
      </c>
      <c r="L30" s="95">
        <f>SUM(E30:J30)</f>
        <v>932</v>
      </c>
      <c r="M30" s="74"/>
      <c r="N30">
        <f>L34</f>
        <v>5063</v>
      </c>
    </row>
    <row r="31" spans="1:14" ht="12.75">
      <c r="A31" s="102"/>
      <c r="B31" s="90"/>
      <c r="C31" s="76"/>
      <c r="D31" s="76"/>
      <c r="E31" s="77">
        <v>152</v>
      </c>
      <c r="F31" s="78">
        <v>166</v>
      </c>
      <c r="G31" s="78">
        <v>176</v>
      </c>
      <c r="H31" s="78">
        <v>146</v>
      </c>
      <c r="I31" s="78">
        <v>211</v>
      </c>
      <c r="J31" s="78">
        <v>157</v>
      </c>
      <c r="K31" s="79">
        <f t="shared" si="0"/>
        <v>1008</v>
      </c>
      <c r="L31" s="97">
        <f>SUM(K30:K31)</f>
        <v>1940</v>
      </c>
      <c r="M31" s="81"/>
      <c r="N31">
        <f>L34</f>
        <v>5063</v>
      </c>
    </row>
    <row r="32" spans="1:14" ht="12.75">
      <c r="A32" s="102"/>
      <c r="B32" s="90" t="s">
        <v>52</v>
      </c>
      <c r="C32" s="76"/>
      <c r="D32" s="76"/>
      <c r="E32" s="77">
        <v>192</v>
      </c>
      <c r="F32" s="78">
        <v>146</v>
      </c>
      <c r="G32" s="78">
        <v>211</v>
      </c>
      <c r="H32" s="78">
        <v>180</v>
      </c>
      <c r="I32" s="78">
        <v>221</v>
      </c>
      <c r="J32" s="78">
        <v>147</v>
      </c>
      <c r="K32" s="79">
        <f t="shared" si="0"/>
        <v>1097</v>
      </c>
      <c r="L32" s="97">
        <f>SUM(K30:K32)</f>
        <v>3037</v>
      </c>
      <c r="M32" s="81">
        <f>SUM(L34/30)</f>
        <v>168.76666666666668</v>
      </c>
      <c r="N32">
        <f>L34</f>
        <v>5063</v>
      </c>
    </row>
    <row r="33" spans="1:14" ht="12.75">
      <c r="A33" s="102" t="s">
        <v>53</v>
      </c>
      <c r="B33" s="90"/>
      <c r="C33" s="76"/>
      <c r="D33" s="76"/>
      <c r="E33" s="77">
        <v>142</v>
      </c>
      <c r="F33" s="78">
        <v>191</v>
      </c>
      <c r="G33" s="78">
        <v>197</v>
      </c>
      <c r="H33" s="78">
        <v>180</v>
      </c>
      <c r="I33" s="78">
        <v>180</v>
      </c>
      <c r="J33" s="78">
        <v>157</v>
      </c>
      <c r="K33" s="79">
        <f t="shared" si="0"/>
        <v>1047</v>
      </c>
      <c r="L33" s="97">
        <f>SUM(K30:K33)</f>
        <v>4084</v>
      </c>
      <c r="M33" s="81"/>
      <c r="N33">
        <f>L34</f>
        <v>5063</v>
      </c>
    </row>
    <row r="34" spans="1:14" ht="13.5" thickBot="1">
      <c r="A34" s="103"/>
      <c r="B34" s="82"/>
      <c r="C34" s="83"/>
      <c r="D34" s="83"/>
      <c r="E34" s="91">
        <v>151</v>
      </c>
      <c r="F34" s="92">
        <v>176</v>
      </c>
      <c r="G34" s="92">
        <v>180</v>
      </c>
      <c r="H34" s="92">
        <v>216</v>
      </c>
      <c r="I34" s="92">
        <v>129</v>
      </c>
      <c r="J34" s="92">
        <v>127</v>
      </c>
      <c r="K34" s="84">
        <f t="shared" si="0"/>
        <v>979</v>
      </c>
      <c r="L34" s="97">
        <f>SUM(K30:K34)</f>
        <v>5063</v>
      </c>
      <c r="M34" s="85"/>
      <c r="N34">
        <f>L34</f>
        <v>5063</v>
      </c>
    </row>
    <row r="35" spans="1:14" ht="12.75">
      <c r="A35" s="101"/>
      <c r="B35" s="45">
        <v>12114</v>
      </c>
      <c r="C35" t="s">
        <v>54</v>
      </c>
      <c r="D35" t="s">
        <v>55</v>
      </c>
      <c r="E35" s="87">
        <v>145</v>
      </c>
      <c r="F35" s="88">
        <v>152</v>
      </c>
      <c r="G35" s="88">
        <v>176</v>
      </c>
      <c r="H35" s="88">
        <v>137</v>
      </c>
      <c r="I35" s="88">
        <v>139</v>
      </c>
      <c r="J35" s="88">
        <v>161</v>
      </c>
      <c r="K35" s="72">
        <f t="shared" si="0"/>
        <v>910</v>
      </c>
      <c r="L35" s="95">
        <f>SUM(E35:J35)</f>
        <v>910</v>
      </c>
      <c r="M35" s="74"/>
      <c r="N35">
        <f>L39</f>
        <v>5062</v>
      </c>
    </row>
    <row r="36" spans="1:14" ht="12.75">
      <c r="A36" s="102"/>
      <c r="B36" s="76"/>
      <c r="C36" s="76"/>
      <c r="D36" s="76"/>
      <c r="E36" s="77">
        <v>189</v>
      </c>
      <c r="F36" s="78">
        <v>135</v>
      </c>
      <c r="G36" s="78">
        <v>180</v>
      </c>
      <c r="H36" s="78">
        <v>163</v>
      </c>
      <c r="I36" s="78">
        <v>168</v>
      </c>
      <c r="J36" s="78">
        <v>189</v>
      </c>
      <c r="K36" s="79">
        <f t="shared" si="0"/>
        <v>1024</v>
      </c>
      <c r="L36" s="97">
        <f>SUM(K35:K36)</f>
        <v>1934</v>
      </c>
      <c r="M36" s="81"/>
      <c r="N36">
        <f>L39</f>
        <v>5062</v>
      </c>
    </row>
    <row r="37" spans="1:14" ht="12.75">
      <c r="A37" s="102" t="s">
        <v>56</v>
      </c>
      <c r="B37" t="s">
        <v>37</v>
      </c>
      <c r="C37" s="76"/>
      <c r="D37" s="76"/>
      <c r="E37" s="77">
        <v>155</v>
      </c>
      <c r="F37" s="78">
        <v>154</v>
      </c>
      <c r="G37" s="78">
        <v>155</v>
      </c>
      <c r="H37" s="78">
        <v>182</v>
      </c>
      <c r="I37" s="78">
        <v>204</v>
      </c>
      <c r="J37" s="78">
        <v>172</v>
      </c>
      <c r="K37" s="79">
        <f t="shared" si="0"/>
        <v>1022</v>
      </c>
      <c r="L37" s="97">
        <f>SUM(K35:K37)</f>
        <v>2956</v>
      </c>
      <c r="M37" s="81">
        <f>SUM(L39/30)</f>
        <v>168.73333333333332</v>
      </c>
      <c r="N37">
        <f>L39</f>
        <v>5062</v>
      </c>
    </row>
    <row r="38" spans="1:14" ht="12.75">
      <c r="A38" s="102"/>
      <c r="C38" s="76"/>
      <c r="D38" s="76"/>
      <c r="E38" s="91">
        <v>159</v>
      </c>
      <c r="F38" s="92">
        <v>194</v>
      </c>
      <c r="G38" s="92">
        <v>190</v>
      </c>
      <c r="H38" s="92">
        <v>203</v>
      </c>
      <c r="I38" s="92">
        <v>166</v>
      </c>
      <c r="J38" s="92">
        <v>191</v>
      </c>
      <c r="K38" s="79">
        <f t="shared" si="0"/>
        <v>1103</v>
      </c>
      <c r="L38" s="97">
        <f>SUM(K35:K38)</f>
        <v>4059</v>
      </c>
      <c r="M38" s="81"/>
      <c r="N38">
        <f>L39</f>
        <v>5062</v>
      </c>
    </row>
    <row r="39" spans="1:14" ht="13.5" thickBot="1">
      <c r="A39" s="103"/>
      <c r="B39" s="83"/>
      <c r="C39" s="83"/>
      <c r="D39" s="83"/>
      <c r="E39" s="99">
        <v>153</v>
      </c>
      <c r="F39" s="100">
        <v>176</v>
      </c>
      <c r="G39" s="100">
        <v>235</v>
      </c>
      <c r="H39" s="100">
        <v>149</v>
      </c>
      <c r="I39" s="100">
        <v>148</v>
      </c>
      <c r="J39" s="100">
        <v>142</v>
      </c>
      <c r="K39" s="84">
        <f t="shared" si="0"/>
        <v>1003</v>
      </c>
      <c r="L39" s="97">
        <f>SUM(K35:K39)</f>
        <v>5062</v>
      </c>
      <c r="M39" s="85"/>
      <c r="N39">
        <f>L39</f>
        <v>5062</v>
      </c>
    </row>
    <row r="40" spans="1:14" ht="12.75">
      <c r="A40" s="101"/>
      <c r="B40" s="45">
        <v>12202</v>
      </c>
      <c r="C40" t="s">
        <v>57</v>
      </c>
      <c r="D40" t="s">
        <v>58</v>
      </c>
      <c r="E40" s="87">
        <v>175</v>
      </c>
      <c r="F40" s="88">
        <v>179</v>
      </c>
      <c r="G40" s="88">
        <v>130</v>
      </c>
      <c r="H40" s="88">
        <v>165</v>
      </c>
      <c r="I40" s="88">
        <v>132</v>
      </c>
      <c r="J40" s="88">
        <v>176</v>
      </c>
      <c r="K40" s="72">
        <f t="shared" si="0"/>
        <v>957</v>
      </c>
      <c r="L40" s="95">
        <f>SUM(E40:J40)</f>
        <v>957</v>
      </c>
      <c r="M40" s="74"/>
      <c r="N40">
        <f>L44</f>
        <v>5031</v>
      </c>
    </row>
    <row r="41" spans="1:14" ht="12.75">
      <c r="A41" s="102"/>
      <c r="B41" s="76"/>
      <c r="C41" s="76"/>
      <c r="D41" s="76"/>
      <c r="E41" s="77">
        <v>185</v>
      </c>
      <c r="F41" s="78">
        <v>171</v>
      </c>
      <c r="G41" s="78">
        <v>171</v>
      </c>
      <c r="H41" s="78">
        <v>153</v>
      </c>
      <c r="I41" s="78">
        <v>150</v>
      </c>
      <c r="J41" s="78">
        <v>181</v>
      </c>
      <c r="K41" s="79">
        <f t="shared" si="0"/>
        <v>1011</v>
      </c>
      <c r="L41" s="97">
        <f>SUM(K40:K41)</f>
        <v>1968</v>
      </c>
      <c r="M41" s="81"/>
      <c r="N41">
        <f>L44</f>
        <v>5031</v>
      </c>
    </row>
    <row r="42" spans="1:14" ht="12.75">
      <c r="A42" s="102" t="s">
        <v>59</v>
      </c>
      <c r="B42" s="76"/>
      <c r="C42" s="76"/>
      <c r="D42" s="76"/>
      <c r="E42" s="77">
        <v>156</v>
      </c>
      <c r="F42" s="78">
        <v>203</v>
      </c>
      <c r="G42" s="78">
        <v>161</v>
      </c>
      <c r="H42" s="78">
        <v>148</v>
      </c>
      <c r="I42" s="78">
        <v>180</v>
      </c>
      <c r="J42" s="78">
        <v>141</v>
      </c>
      <c r="K42" s="79">
        <f t="shared" si="0"/>
        <v>989</v>
      </c>
      <c r="L42" s="97">
        <f>SUM(K40:K42)</f>
        <v>2957</v>
      </c>
      <c r="M42" s="81">
        <f>SUM(L44/30)</f>
        <v>167.7</v>
      </c>
      <c r="N42">
        <f>L44</f>
        <v>5031</v>
      </c>
    </row>
    <row r="43" spans="1:14" ht="12.75">
      <c r="A43" s="102"/>
      <c r="B43" t="s">
        <v>60</v>
      </c>
      <c r="C43" s="76"/>
      <c r="D43" s="76"/>
      <c r="E43" s="77">
        <v>138</v>
      </c>
      <c r="F43" s="78">
        <v>158</v>
      </c>
      <c r="G43" s="78">
        <v>188</v>
      </c>
      <c r="H43" s="78">
        <v>178</v>
      </c>
      <c r="I43" s="78">
        <v>202</v>
      </c>
      <c r="J43" s="78">
        <v>168</v>
      </c>
      <c r="K43" s="79">
        <f t="shared" si="0"/>
        <v>1032</v>
      </c>
      <c r="L43" s="97">
        <f>SUM(K40:K43)</f>
        <v>3989</v>
      </c>
      <c r="M43" s="81"/>
      <c r="N43">
        <f>SUM(L44)</f>
        <v>5031</v>
      </c>
    </row>
    <row r="44" spans="1:14" ht="13.5" thickBot="1">
      <c r="A44" s="102"/>
      <c r="B44" s="82"/>
      <c r="C44" s="83"/>
      <c r="D44" s="83"/>
      <c r="E44" s="77">
        <v>176</v>
      </c>
      <c r="F44" s="78">
        <v>167</v>
      </c>
      <c r="G44" s="78">
        <v>180</v>
      </c>
      <c r="H44" s="78">
        <v>198</v>
      </c>
      <c r="I44" s="78">
        <v>138</v>
      </c>
      <c r="J44" s="78">
        <v>183</v>
      </c>
      <c r="K44" s="84">
        <f t="shared" si="0"/>
        <v>1042</v>
      </c>
      <c r="L44" s="97">
        <f>SUM(K40:K44)</f>
        <v>5031</v>
      </c>
      <c r="M44" s="85"/>
      <c r="N44">
        <f>L44</f>
        <v>5031</v>
      </c>
    </row>
    <row r="45" spans="1:14" ht="12.75">
      <c r="A45" s="101"/>
      <c r="B45" s="45">
        <v>28673</v>
      </c>
      <c r="C45" t="s">
        <v>61</v>
      </c>
      <c r="D45" t="s">
        <v>62</v>
      </c>
      <c r="E45" s="87">
        <v>158</v>
      </c>
      <c r="F45" s="88">
        <v>177</v>
      </c>
      <c r="G45" s="88">
        <v>135</v>
      </c>
      <c r="H45" s="88">
        <v>157</v>
      </c>
      <c r="I45" s="88">
        <v>134</v>
      </c>
      <c r="J45" s="88">
        <v>194</v>
      </c>
      <c r="K45" s="72">
        <f t="shared" si="0"/>
        <v>955</v>
      </c>
      <c r="L45" s="95">
        <f>SUM(E45:J45)</f>
        <v>955</v>
      </c>
      <c r="M45" s="74"/>
      <c r="N45">
        <f>L49</f>
        <v>4808</v>
      </c>
    </row>
    <row r="46" spans="1:17" ht="12.75">
      <c r="A46" s="102"/>
      <c r="B46" s="90"/>
      <c r="E46" s="77">
        <v>189</v>
      </c>
      <c r="F46" s="78">
        <v>175</v>
      </c>
      <c r="G46" s="78">
        <v>125</v>
      </c>
      <c r="H46" s="78">
        <v>160</v>
      </c>
      <c r="I46" s="78">
        <v>175</v>
      </c>
      <c r="J46" s="78">
        <v>157</v>
      </c>
      <c r="K46" s="79">
        <f t="shared" si="0"/>
        <v>981</v>
      </c>
      <c r="L46" s="97">
        <f>SUM(K45:K46)</f>
        <v>1936</v>
      </c>
      <c r="M46" s="81"/>
      <c r="N46">
        <f>L49</f>
        <v>4808</v>
      </c>
      <c r="Q46" s="45"/>
    </row>
    <row r="47" spans="1:14" ht="12.75">
      <c r="A47" s="102" t="s">
        <v>63</v>
      </c>
      <c r="B47" s="76" t="s">
        <v>49</v>
      </c>
      <c r="E47" s="77">
        <v>160</v>
      </c>
      <c r="F47" s="78">
        <v>156</v>
      </c>
      <c r="G47" s="78">
        <v>148</v>
      </c>
      <c r="H47" s="78">
        <v>198</v>
      </c>
      <c r="I47" s="78">
        <v>168</v>
      </c>
      <c r="J47" s="78">
        <v>174</v>
      </c>
      <c r="K47" s="79">
        <f t="shared" si="0"/>
        <v>1004</v>
      </c>
      <c r="L47" s="97">
        <f>SUM(K45:K47)</f>
        <v>2940</v>
      </c>
      <c r="M47" s="81">
        <f>SUM(L49/30)</f>
        <v>160.26666666666668</v>
      </c>
      <c r="N47">
        <f>L49</f>
        <v>4808</v>
      </c>
    </row>
    <row r="48" spans="1:14" ht="12.75">
      <c r="A48" s="102"/>
      <c r="E48" s="91">
        <v>149</v>
      </c>
      <c r="F48" s="92">
        <v>155</v>
      </c>
      <c r="G48" s="92">
        <v>159</v>
      </c>
      <c r="H48" s="92">
        <v>158</v>
      </c>
      <c r="I48" s="92">
        <v>178</v>
      </c>
      <c r="J48" s="92">
        <v>140</v>
      </c>
      <c r="K48" s="79">
        <f t="shared" si="0"/>
        <v>939</v>
      </c>
      <c r="L48" s="97">
        <f>SUM(K45:K48)</f>
        <v>3879</v>
      </c>
      <c r="M48" s="81"/>
      <c r="N48">
        <f>L49</f>
        <v>4808</v>
      </c>
    </row>
    <row r="49" spans="1:14" ht="13.5" thickBot="1">
      <c r="A49" s="103"/>
      <c r="B49" s="82"/>
      <c r="C49" s="83"/>
      <c r="D49" s="83"/>
      <c r="E49" s="91">
        <v>190</v>
      </c>
      <c r="F49" s="92">
        <v>137</v>
      </c>
      <c r="G49" s="92">
        <v>136</v>
      </c>
      <c r="H49" s="92">
        <v>158</v>
      </c>
      <c r="I49" s="92">
        <v>178</v>
      </c>
      <c r="J49" s="92">
        <v>130</v>
      </c>
      <c r="K49" s="84">
        <f t="shared" si="0"/>
        <v>929</v>
      </c>
      <c r="L49" s="97">
        <f>SUM(K45:K49)</f>
        <v>4808</v>
      </c>
      <c r="M49" s="85"/>
      <c r="N49">
        <f>L49</f>
        <v>4808</v>
      </c>
    </row>
    <row r="50" spans="1:14" ht="12.75">
      <c r="A50" s="101"/>
      <c r="B50" s="45">
        <v>28797</v>
      </c>
      <c r="C50" t="s">
        <v>64</v>
      </c>
      <c r="D50" t="s">
        <v>65</v>
      </c>
      <c r="E50" s="87">
        <v>130</v>
      </c>
      <c r="F50" s="88">
        <v>129</v>
      </c>
      <c r="G50" s="88">
        <v>152</v>
      </c>
      <c r="H50" s="88">
        <v>149</v>
      </c>
      <c r="I50" s="88">
        <v>147</v>
      </c>
      <c r="J50" s="88">
        <v>158</v>
      </c>
      <c r="K50" s="72">
        <f t="shared" si="0"/>
        <v>865</v>
      </c>
      <c r="L50" s="95">
        <f>SUM(E50:J50)</f>
        <v>865</v>
      </c>
      <c r="M50" s="74"/>
      <c r="N50">
        <f>L54</f>
        <v>4759</v>
      </c>
    </row>
    <row r="51" spans="1:14" ht="12.75">
      <c r="A51" s="102"/>
      <c r="B51" s="76"/>
      <c r="C51" s="76"/>
      <c r="D51" s="76"/>
      <c r="E51" s="77">
        <v>130</v>
      </c>
      <c r="F51" s="78">
        <v>178</v>
      </c>
      <c r="G51" s="78">
        <v>131</v>
      </c>
      <c r="H51" s="78">
        <v>163</v>
      </c>
      <c r="I51" s="78">
        <v>137</v>
      </c>
      <c r="J51" s="78">
        <v>151</v>
      </c>
      <c r="K51" s="79">
        <f t="shared" si="0"/>
        <v>890</v>
      </c>
      <c r="L51" s="97">
        <f>SUM(K50:K51)</f>
        <v>1755</v>
      </c>
      <c r="M51" s="81"/>
      <c r="N51">
        <f>L54</f>
        <v>4759</v>
      </c>
    </row>
    <row r="52" spans="1:14" ht="12.75">
      <c r="A52" s="102" t="s">
        <v>66</v>
      </c>
      <c r="B52" t="s">
        <v>52</v>
      </c>
      <c r="C52" s="76"/>
      <c r="D52" s="76"/>
      <c r="E52" s="77">
        <v>186</v>
      </c>
      <c r="F52" s="78">
        <v>120</v>
      </c>
      <c r="G52" s="78">
        <v>209</v>
      </c>
      <c r="H52" s="78">
        <v>159</v>
      </c>
      <c r="I52" s="78">
        <v>148</v>
      </c>
      <c r="J52" s="78">
        <v>139</v>
      </c>
      <c r="K52" s="79">
        <f t="shared" si="0"/>
        <v>961</v>
      </c>
      <c r="L52" s="97">
        <f>SUM(K50:K52)</f>
        <v>2716</v>
      </c>
      <c r="M52" s="81">
        <f>SUM(L54/30)</f>
        <v>158.63333333333333</v>
      </c>
      <c r="N52">
        <f>L54</f>
        <v>4759</v>
      </c>
    </row>
    <row r="53" spans="1:14" ht="12.75">
      <c r="A53" s="102"/>
      <c r="C53" s="76"/>
      <c r="D53" s="76"/>
      <c r="E53" s="91">
        <v>184</v>
      </c>
      <c r="F53" s="92">
        <v>169</v>
      </c>
      <c r="G53" s="92">
        <v>186</v>
      </c>
      <c r="H53" s="92">
        <v>163</v>
      </c>
      <c r="I53" s="92">
        <v>149</v>
      </c>
      <c r="J53" s="92">
        <v>188</v>
      </c>
      <c r="K53" s="79">
        <f t="shared" si="0"/>
        <v>1039</v>
      </c>
      <c r="L53" s="97">
        <f>SUM(K50:K53)</f>
        <v>3755</v>
      </c>
      <c r="M53" s="81"/>
      <c r="N53">
        <f>L54</f>
        <v>4759</v>
      </c>
    </row>
    <row r="54" spans="1:14" ht="13.5" thickBot="1">
      <c r="A54" s="103"/>
      <c r="B54" s="83"/>
      <c r="C54" s="83"/>
      <c r="D54" s="83"/>
      <c r="E54" s="99">
        <v>192</v>
      </c>
      <c r="F54" s="100">
        <v>191</v>
      </c>
      <c r="G54" s="100">
        <v>120</v>
      </c>
      <c r="H54" s="100">
        <v>168</v>
      </c>
      <c r="I54" s="100">
        <v>164</v>
      </c>
      <c r="J54" s="100">
        <v>169</v>
      </c>
      <c r="K54" s="84">
        <f t="shared" si="0"/>
        <v>1004</v>
      </c>
      <c r="L54" s="97">
        <f>SUM(K50:K54)</f>
        <v>4759</v>
      </c>
      <c r="M54" s="85"/>
      <c r="N54">
        <f>L54</f>
        <v>4759</v>
      </c>
    </row>
    <row r="55" spans="1:14" ht="12.75">
      <c r="A55" s="101"/>
      <c r="B55" s="45">
        <v>12767</v>
      </c>
      <c r="C55" t="s">
        <v>67</v>
      </c>
      <c r="D55" t="s">
        <v>68</v>
      </c>
      <c r="E55" s="87">
        <v>147</v>
      </c>
      <c r="F55" s="88">
        <v>124</v>
      </c>
      <c r="G55" s="88">
        <v>150</v>
      </c>
      <c r="H55" s="88">
        <v>142</v>
      </c>
      <c r="I55" s="88">
        <v>155</v>
      </c>
      <c r="J55" s="88">
        <v>214</v>
      </c>
      <c r="K55" s="72">
        <f t="shared" si="0"/>
        <v>932</v>
      </c>
      <c r="L55" s="95">
        <f>SUM(E55:J55)</f>
        <v>932</v>
      </c>
      <c r="M55" s="74"/>
      <c r="N55">
        <f>L59</f>
        <v>4636</v>
      </c>
    </row>
    <row r="56" spans="1:14" ht="12.75">
      <c r="A56" s="102"/>
      <c r="B56" s="76"/>
      <c r="C56" s="76"/>
      <c r="D56" s="76"/>
      <c r="E56" s="77">
        <v>117</v>
      </c>
      <c r="F56" s="78">
        <v>113</v>
      </c>
      <c r="G56" s="78">
        <v>170</v>
      </c>
      <c r="H56" s="78">
        <v>173</v>
      </c>
      <c r="I56" s="78">
        <v>127</v>
      </c>
      <c r="J56" s="78">
        <v>169</v>
      </c>
      <c r="K56" s="79">
        <f t="shared" si="0"/>
        <v>869</v>
      </c>
      <c r="L56" s="97">
        <f>SUM(K55:K56)</f>
        <v>1801</v>
      </c>
      <c r="M56" s="81"/>
      <c r="N56">
        <f>L59</f>
        <v>4636</v>
      </c>
    </row>
    <row r="57" spans="1:14" ht="12.75">
      <c r="A57" s="102" t="s">
        <v>69</v>
      </c>
      <c r="B57" t="s">
        <v>70</v>
      </c>
      <c r="C57" s="76"/>
      <c r="D57" s="76"/>
      <c r="E57" s="77">
        <v>146</v>
      </c>
      <c r="F57" s="78">
        <v>218</v>
      </c>
      <c r="G57" s="78">
        <v>177</v>
      </c>
      <c r="H57" s="78">
        <v>156</v>
      </c>
      <c r="I57" s="78">
        <v>159</v>
      </c>
      <c r="J57" s="78">
        <v>180</v>
      </c>
      <c r="K57" s="79">
        <f t="shared" si="0"/>
        <v>1036</v>
      </c>
      <c r="L57" s="97">
        <f>SUM(K55:K57)</f>
        <v>2837</v>
      </c>
      <c r="M57" s="81">
        <f>SUM(L59/30)</f>
        <v>154.53333333333333</v>
      </c>
      <c r="N57">
        <f>L59</f>
        <v>4636</v>
      </c>
    </row>
    <row r="58" spans="1:14" ht="12.75">
      <c r="A58" s="102"/>
      <c r="C58" s="76"/>
      <c r="D58" s="76"/>
      <c r="E58" s="77">
        <v>146</v>
      </c>
      <c r="F58" s="78">
        <v>156</v>
      </c>
      <c r="G58" s="78">
        <v>189</v>
      </c>
      <c r="H58" s="78">
        <v>169</v>
      </c>
      <c r="I58" s="78">
        <v>193</v>
      </c>
      <c r="J58" s="78">
        <v>151</v>
      </c>
      <c r="K58" s="79">
        <f t="shared" si="0"/>
        <v>1004</v>
      </c>
      <c r="L58" s="97">
        <f>SUM(K55:K58)</f>
        <v>3841</v>
      </c>
      <c r="M58" s="81"/>
      <c r="N58">
        <f>L59</f>
        <v>4636</v>
      </c>
    </row>
    <row r="59" spans="1:14" ht="13.5" thickBot="1">
      <c r="A59" s="103"/>
      <c r="B59" s="82"/>
      <c r="C59" s="83"/>
      <c r="D59" s="83"/>
      <c r="E59" s="77">
        <v>123</v>
      </c>
      <c r="F59" s="78">
        <v>134</v>
      </c>
      <c r="G59" s="78">
        <v>165</v>
      </c>
      <c r="H59" s="78">
        <v>140</v>
      </c>
      <c r="I59" s="78">
        <v>132</v>
      </c>
      <c r="J59" s="78">
        <v>101</v>
      </c>
      <c r="K59" s="84">
        <f t="shared" si="0"/>
        <v>795</v>
      </c>
      <c r="L59" s="97">
        <f>SUM(K55:K59)</f>
        <v>4636</v>
      </c>
      <c r="M59" s="85"/>
      <c r="N59">
        <f>L59</f>
        <v>4636</v>
      </c>
    </row>
    <row r="60" spans="1:14" ht="12.75">
      <c r="A60" s="101"/>
      <c r="B60" s="45">
        <v>12107</v>
      </c>
      <c r="C60" t="s">
        <v>71</v>
      </c>
      <c r="D60" t="s">
        <v>72</v>
      </c>
      <c r="E60" s="87">
        <v>140</v>
      </c>
      <c r="F60" s="88">
        <v>157</v>
      </c>
      <c r="G60" s="88">
        <v>161</v>
      </c>
      <c r="H60" s="88">
        <v>129</v>
      </c>
      <c r="I60" s="88">
        <v>119</v>
      </c>
      <c r="J60" s="88">
        <v>124</v>
      </c>
      <c r="K60" s="72">
        <f t="shared" si="0"/>
        <v>830</v>
      </c>
      <c r="L60" s="95">
        <f>SUM(E60:J60)</f>
        <v>830</v>
      </c>
      <c r="M60" s="74"/>
      <c r="N60">
        <f>L64</f>
        <v>4610</v>
      </c>
    </row>
    <row r="61" spans="1:14" ht="12.75">
      <c r="A61" s="102"/>
      <c r="B61" s="76"/>
      <c r="C61" s="76"/>
      <c r="D61" s="76"/>
      <c r="E61" s="77">
        <v>141</v>
      </c>
      <c r="F61" s="78">
        <v>150</v>
      </c>
      <c r="G61" s="78">
        <v>127</v>
      </c>
      <c r="H61" s="78">
        <v>154</v>
      </c>
      <c r="I61" s="78">
        <v>147</v>
      </c>
      <c r="J61" s="78">
        <v>158</v>
      </c>
      <c r="K61" s="79">
        <f t="shared" si="0"/>
        <v>877</v>
      </c>
      <c r="L61" s="97">
        <f>SUM(K60:K61)</f>
        <v>1707</v>
      </c>
      <c r="M61" s="81"/>
      <c r="N61">
        <f>L64</f>
        <v>4610</v>
      </c>
    </row>
    <row r="62" spans="1:14" ht="12.75">
      <c r="A62" s="102" t="s">
        <v>73</v>
      </c>
      <c r="B62" s="76" t="s">
        <v>49</v>
      </c>
      <c r="C62" s="76"/>
      <c r="D62" s="76"/>
      <c r="E62" s="77">
        <v>149</v>
      </c>
      <c r="F62" s="78">
        <v>171</v>
      </c>
      <c r="G62" s="78">
        <v>161</v>
      </c>
      <c r="H62" s="78">
        <v>171</v>
      </c>
      <c r="I62" s="78">
        <v>192</v>
      </c>
      <c r="J62" s="78">
        <v>182</v>
      </c>
      <c r="K62" s="79">
        <f t="shared" si="0"/>
        <v>1026</v>
      </c>
      <c r="L62" s="97">
        <f>SUM(K60:K62)</f>
        <v>2733</v>
      </c>
      <c r="M62" s="81">
        <f>SUM(L64/30)</f>
        <v>153.66666666666666</v>
      </c>
      <c r="N62">
        <f>L64</f>
        <v>4610</v>
      </c>
    </row>
    <row r="63" spans="1:14" ht="12.75">
      <c r="A63" s="102"/>
      <c r="C63" s="76"/>
      <c r="D63" s="76"/>
      <c r="E63" s="91">
        <v>169</v>
      </c>
      <c r="F63" s="92">
        <v>180</v>
      </c>
      <c r="G63" s="92">
        <v>162</v>
      </c>
      <c r="H63" s="92">
        <v>126</v>
      </c>
      <c r="I63" s="92">
        <v>135</v>
      </c>
      <c r="J63" s="92">
        <v>168</v>
      </c>
      <c r="K63" s="79">
        <f t="shared" si="0"/>
        <v>940</v>
      </c>
      <c r="L63" s="97">
        <f>SUM(K60:K63)</f>
        <v>3673</v>
      </c>
      <c r="M63" s="81"/>
      <c r="N63">
        <f>L64</f>
        <v>4610</v>
      </c>
    </row>
    <row r="64" spans="1:14" ht="13.5" thickBot="1">
      <c r="A64" s="103"/>
      <c r="B64" s="82"/>
      <c r="C64" s="83"/>
      <c r="D64" s="83"/>
      <c r="E64" s="91">
        <v>178</v>
      </c>
      <c r="F64" s="92">
        <v>177</v>
      </c>
      <c r="G64" s="92">
        <v>152</v>
      </c>
      <c r="H64" s="92">
        <v>121</v>
      </c>
      <c r="I64" s="92">
        <v>150</v>
      </c>
      <c r="J64" s="92">
        <v>159</v>
      </c>
      <c r="K64" s="84">
        <f t="shared" si="0"/>
        <v>937</v>
      </c>
      <c r="L64" s="97">
        <f>SUM(K60:K64)</f>
        <v>4610</v>
      </c>
      <c r="M64" s="85"/>
      <c r="N64">
        <f>L64</f>
        <v>4610</v>
      </c>
    </row>
    <row r="65" spans="1:14" ht="12.75">
      <c r="A65" s="101"/>
      <c r="B65" s="45">
        <v>28576</v>
      </c>
      <c r="C65" t="s">
        <v>74</v>
      </c>
      <c r="D65" t="s">
        <v>75</v>
      </c>
      <c r="E65" s="87">
        <v>118</v>
      </c>
      <c r="F65" s="88">
        <v>138</v>
      </c>
      <c r="G65" s="88">
        <v>158</v>
      </c>
      <c r="H65" s="88">
        <v>144</v>
      </c>
      <c r="I65" s="88">
        <v>153</v>
      </c>
      <c r="J65" s="88">
        <v>144</v>
      </c>
      <c r="K65" s="72">
        <f t="shared" si="0"/>
        <v>855</v>
      </c>
      <c r="L65" s="95">
        <f>SUM(E65:J65)</f>
        <v>855</v>
      </c>
      <c r="M65" s="74"/>
      <c r="N65">
        <f>L69</f>
        <v>4506</v>
      </c>
    </row>
    <row r="66" spans="1:14" ht="12.75">
      <c r="A66" s="102"/>
      <c r="B66" s="76"/>
      <c r="C66" s="76"/>
      <c r="D66" s="76"/>
      <c r="E66" s="77">
        <v>122</v>
      </c>
      <c r="F66" s="78">
        <v>100</v>
      </c>
      <c r="G66" s="78">
        <v>183</v>
      </c>
      <c r="H66" s="78">
        <v>166</v>
      </c>
      <c r="I66" s="78">
        <v>124</v>
      </c>
      <c r="J66" s="78">
        <v>146</v>
      </c>
      <c r="K66" s="79">
        <f t="shared" si="0"/>
        <v>841</v>
      </c>
      <c r="L66" s="97">
        <f>SUM(K65:K66)</f>
        <v>1696</v>
      </c>
      <c r="M66" s="81"/>
      <c r="N66">
        <f>L69</f>
        <v>4506</v>
      </c>
    </row>
    <row r="67" spans="1:14" ht="12.75">
      <c r="A67" s="102" t="s">
        <v>76</v>
      </c>
      <c r="B67" t="s">
        <v>77</v>
      </c>
      <c r="C67" s="76"/>
      <c r="D67" s="76"/>
      <c r="E67" s="77">
        <v>202</v>
      </c>
      <c r="F67" s="78">
        <v>148</v>
      </c>
      <c r="G67" s="78">
        <v>158</v>
      </c>
      <c r="H67" s="78">
        <v>179</v>
      </c>
      <c r="I67" s="78">
        <v>158</v>
      </c>
      <c r="J67" s="78">
        <v>167</v>
      </c>
      <c r="K67" s="79">
        <f t="shared" si="0"/>
        <v>1012</v>
      </c>
      <c r="L67" s="97">
        <f>SUM(K65:K67)</f>
        <v>2708</v>
      </c>
      <c r="M67" s="81">
        <f>SUM(L69/30)</f>
        <v>150.2</v>
      </c>
      <c r="N67">
        <f>L69</f>
        <v>4506</v>
      </c>
    </row>
    <row r="68" spans="1:14" ht="12.75">
      <c r="A68" s="102"/>
      <c r="C68" s="76"/>
      <c r="D68" s="76"/>
      <c r="E68" s="91">
        <v>179</v>
      </c>
      <c r="F68" s="92">
        <v>147</v>
      </c>
      <c r="G68" s="92">
        <v>126</v>
      </c>
      <c r="H68" s="92">
        <v>158</v>
      </c>
      <c r="I68" s="92">
        <v>152</v>
      </c>
      <c r="J68" s="92">
        <v>156</v>
      </c>
      <c r="K68" s="79">
        <f t="shared" si="0"/>
        <v>918</v>
      </c>
      <c r="L68" s="97">
        <f>SUM(K65:K68)</f>
        <v>3626</v>
      </c>
      <c r="M68" s="81"/>
      <c r="N68">
        <f>L69</f>
        <v>4506</v>
      </c>
    </row>
    <row r="69" spans="1:14" ht="13.5" thickBot="1">
      <c r="A69" s="103"/>
      <c r="B69" s="83"/>
      <c r="C69" s="83"/>
      <c r="D69" s="83"/>
      <c r="E69" s="99">
        <v>221</v>
      </c>
      <c r="F69" s="100">
        <v>128</v>
      </c>
      <c r="G69" s="100">
        <v>156</v>
      </c>
      <c r="H69" s="100">
        <v>133</v>
      </c>
      <c r="I69" s="100">
        <v>119</v>
      </c>
      <c r="J69" s="100">
        <v>123</v>
      </c>
      <c r="K69" s="84">
        <f t="shared" si="0"/>
        <v>880</v>
      </c>
      <c r="L69" s="97">
        <f>SUM(K65:K69)</f>
        <v>4506</v>
      </c>
      <c r="M69" s="85"/>
      <c r="N69">
        <f>L69</f>
        <v>4506</v>
      </c>
    </row>
    <row r="70" spans="1:14" ht="12.75">
      <c r="A70" s="101"/>
      <c r="B70" s="45">
        <v>28551</v>
      </c>
      <c r="C70" t="s">
        <v>78</v>
      </c>
      <c r="D70" t="s">
        <v>79</v>
      </c>
      <c r="E70" s="70">
        <v>170</v>
      </c>
      <c r="F70" s="71">
        <v>107</v>
      </c>
      <c r="G70" s="71">
        <v>133</v>
      </c>
      <c r="H70" s="71">
        <v>169</v>
      </c>
      <c r="I70" s="71">
        <v>147</v>
      </c>
      <c r="J70" s="71">
        <v>156</v>
      </c>
      <c r="K70" s="72">
        <f t="shared" si="0"/>
        <v>882</v>
      </c>
      <c r="L70" s="104">
        <f>SUM(E70:J70)</f>
        <v>882</v>
      </c>
      <c r="M70" s="74"/>
      <c r="N70">
        <f>L74</f>
        <v>4485</v>
      </c>
    </row>
    <row r="71" spans="1:14" ht="12.75">
      <c r="A71" s="102"/>
      <c r="B71" s="76"/>
      <c r="C71" s="76"/>
      <c r="D71" s="76"/>
      <c r="E71" s="77">
        <v>118</v>
      </c>
      <c r="F71" s="78">
        <v>146</v>
      </c>
      <c r="G71" s="78">
        <v>114</v>
      </c>
      <c r="H71" s="78">
        <v>147</v>
      </c>
      <c r="I71" s="78">
        <v>188</v>
      </c>
      <c r="J71" s="78">
        <v>172</v>
      </c>
      <c r="K71" s="79">
        <f t="shared" si="0"/>
        <v>885</v>
      </c>
      <c r="L71" s="97">
        <f>SUM(K70:K71)</f>
        <v>1767</v>
      </c>
      <c r="M71" s="81"/>
      <c r="N71">
        <f>L74</f>
        <v>4485</v>
      </c>
    </row>
    <row r="72" spans="1:14" ht="12.75">
      <c r="A72" s="102" t="s">
        <v>80</v>
      </c>
      <c r="B72" t="s">
        <v>52</v>
      </c>
      <c r="C72" s="76"/>
      <c r="D72" s="76"/>
      <c r="E72" s="77">
        <v>150</v>
      </c>
      <c r="F72" s="78">
        <v>144</v>
      </c>
      <c r="G72" s="78">
        <v>141</v>
      </c>
      <c r="H72" s="78">
        <v>167</v>
      </c>
      <c r="I72" s="78">
        <v>140</v>
      </c>
      <c r="J72" s="78">
        <v>175</v>
      </c>
      <c r="K72" s="79">
        <f t="shared" si="0"/>
        <v>917</v>
      </c>
      <c r="L72" s="97">
        <f>SUM(K70:K72)</f>
        <v>2684</v>
      </c>
      <c r="M72" s="81">
        <f>SUM(L74/30)</f>
        <v>149.5</v>
      </c>
      <c r="N72">
        <f>L74</f>
        <v>4485</v>
      </c>
    </row>
    <row r="73" spans="1:14" ht="12.75">
      <c r="A73" s="102"/>
      <c r="C73" s="76"/>
      <c r="D73" s="76"/>
      <c r="E73" s="77">
        <v>172</v>
      </c>
      <c r="F73" s="78">
        <v>132</v>
      </c>
      <c r="G73" s="78">
        <v>135</v>
      </c>
      <c r="H73" s="78">
        <v>162</v>
      </c>
      <c r="I73" s="78">
        <v>141</v>
      </c>
      <c r="J73" s="78">
        <v>126</v>
      </c>
      <c r="K73" s="79">
        <f t="shared" si="0"/>
        <v>868</v>
      </c>
      <c r="L73" s="97">
        <f>SUM(K70:K73)</f>
        <v>3552</v>
      </c>
      <c r="M73" s="81"/>
      <c r="N73">
        <f>L74</f>
        <v>4485</v>
      </c>
    </row>
    <row r="74" spans="1:14" ht="13.5" thickBot="1">
      <c r="A74" s="103"/>
      <c r="B74" s="82"/>
      <c r="C74" s="83"/>
      <c r="D74" s="83"/>
      <c r="E74" s="77">
        <v>137</v>
      </c>
      <c r="F74" s="78">
        <v>151</v>
      </c>
      <c r="G74" s="78">
        <v>164</v>
      </c>
      <c r="H74" s="78">
        <v>170</v>
      </c>
      <c r="I74" s="78">
        <v>126</v>
      </c>
      <c r="J74" s="78">
        <v>185</v>
      </c>
      <c r="K74" s="84">
        <f aca="true" t="shared" si="1" ref="K74:K119">SUM(E74:J74)</f>
        <v>933</v>
      </c>
      <c r="L74" s="97">
        <f>SUM(K70:K74)</f>
        <v>4485</v>
      </c>
      <c r="M74" s="85"/>
      <c r="N74">
        <f>L74</f>
        <v>4485</v>
      </c>
    </row>
    <row r="75" spans="1:14" ht="12.75">
      <c r="A75" s="101"/>
      <c r="B75" s="45">
        <v>28531</v>
      </c>
      <c r="C75" t="s">
        <v>81</v>
      </c>
      <c r="D75" t="s">
        <v>68</v>
      </c>
      <c r="E75" s="87">
        <v>122</v>
      </c>
      <c r="F75" s="88">
        <v>135</v>
      </c>
      <c r="G75" s="88">
        <v>116</v>
      </c>
      <c r="H75" s="88">
        <v>124</v>
      </c>
      <c r="I75" s="88">
        <v>152</v>
      </c>
      <c r="J75" s="88">
        <v>127</v>
      </c>
      <c r="K75" s="72">
        <f t="shared" si="1"/>
        <v>776</v>
      </c>
      <c r="L75" s="95">
        <f>SUM(E75:J75)</f>
        <v>776</v>
      </c>
      <c r="M75" s="74"/>
      <c r="N75">
        <f>L79</f>
        <v>4284</v>
      </c>
    </row>
    <row r="76" spans="1:14" ht="12.75">
      <c r="A76" s="102"/>
      <c r="B76" s="90"/>
      <c r="C76" s="76"/>
      <c r="D76" s="76"/>
      <c r="E76" s="77">
        <v>127</v>
      </c>
      <c r="F76" s="78">
        <v>155</v>
      </c>
      <c r="G76" s="78">
        <v>111</v>
      </c>
      <c r="H76" s="78">
        <v>166</v>
      </c>
      <c r="I76" s="78">
        <v>129</v>
      </c>
      <c r="J76" s="78">
        <v>155</v>
      </c>
      <c r="K76" s="79">
        <f t="shared" si="1"/>
        <v>843</v>
      </c>
      <c r="L76" s="97">
        <f>SUM(K75:K76)</f>
        <v>1619</v>
      </c>
      <c r="M76" s="81"/>
      <c r="N76">
        <f>L79</f>
        <v>4284</v>
      </c>
    </row>
    <row r="77" spans="1:14" ht="12.75">
      <c r="A77" s="102" t="s">
        <v>82</v>
      </c>
      <c r="B77" s="90" t="s">
        <v>83</v>
      </c>
      <c r="C77" s="76"/>
      <c r="D77" s="76"/>
      <c r="E77" s="77">
        <v>178</v>
      </c>
      <c r="F77" s="78">
        <v>155</v>
      </c>
      <c r="G77" s="78">
        <v>143</v>
      </c>
      <c r="H77" s="78">
        <v>177</v>
      </c>
      <c r="I77" s="78">
        <v>159</v>
      </c>
      <c r="J77" s="78">
        <v>184</v>
      </c>
      <c r="K77" s="79">
        <f t="shared" si="1"/>
        <v>996</v>
      </c>
      <c r="L77" s="97">
        <f>SUM(K75:K77)</f>
        <v>2615</v>
      </c>
      <c r="M77" s="81">
        <f>SUM(L79/30)</f>
        <v>142.8</v>
      </c>
      <c r="N77">
        <f>L79</f>
        <v>4284</v>
      </c>
    </row>
    <row r="78" spans="1:14" ht="12.75">
      <c r="A78" s="102"/>
      <c r="B78" s="90"/>
      <c r="C78" s="76"/>
      <c r="D78" s="76"/>
      <c r="E78" s="91">
        <v>170</v>
      </c>
      <c r="F78" s="92">
        <v>117</v>
      </c>
      <c r="G78" s="92">
        <v>177</v>
      </c>
      <c r="H78" s="92">
        <v>139</v>
      </c>
      <c r="I78" s="92">
        <v>127</v>
      </c>
      <c r="J78" s="92">
        <v>159</v>
      </c>
      <c r="K78" s="79">
        <f t="shared" si="1"/>
        <v>889</v>
      </c>
      <c r="L78" s="97">
        <f>SUM(K75:K78)</f>
        <v>3504</v>
      </c>
      <c r="M78" s="81"/>
      <c r="N78">
        <f>L79</f>
        <v>4284</v>
      </c>
    </row>
    <row r="79" spans="1:14" ht="13.5" thickBot="1">
      <c r="A79" s="103"/>
      <c r="B79" s="105"/>
      <c r="C79" s="83"/>
      <c r="D79" s="83"/>
      <c r="E79" s="99">
        <v>129</v>
      </c>
      <c r="F79" s="100">
        <v>156</v>
      </c>
      <c r="G79" s="100">
        <v>109</v>
      </c>
      <c r="H79" s="100">
        <v>146</v>
      </c>
      <c r="I79" s="100">
        <v>117</v>
      </c>
      <c r="J79" s="100">
        <v>123</v>
      </c>
      <c r="K79" s="84">
        <f t="shared" si="1"/>
        <v>780</v>
      </c>
      <c r="L79" s="97">
        <f>SUM(K75:K79)</f>
        <v>4284</v>
      </c>
      <c r="M79" s="85"/>
      <c r="N79">
        <f>L79</f>
        <v>4284</v>
      </c>
    </row>
    <row r="80" spans="1:14" ht="12.75">
      <c r="A80" s="101"/>
      <c r="B80" s="45">
        <v>12584</v>
      </c>
      <c r="C80" t="s">
        <v>84</v>
      </c>
      <c r="D80" t="s">
        <v>85</v>
      </c>
      <c r="E80" s="87">
        <v>136</v>
      </c>
      <c r="F80" s="88">
        <v>160</v>
      </c>
      <c r="G80" s="88">
        <v>127</v>
      </c>
      <c r="H80" s="88">
        <v>121</v>
      </c>
      <c r="I80" s="88">
        <v>165</v>
      </c>
      <c r="J80" s="88">
        <v>170</v>
      </c>
      <c r="K80" s="72">
        <f t="shared" si="1"/>
        <v>879</v>
      </c>
      <c r="L80" s="95">
        <f>SUM(E80:J80)</f>
        <v>879</v>
      </c>
      <c r="M80" s="74"/>
      <c r="N80">
        <f>L84</f>
        <v>3521</v>
      </c>
    </row>
    <row r="81" spans="1:14" ht="12.75">
      <c r="A81" s="102"/>
      <c r="B81" s="76"/>
      <c r="C81" s="76"/>
      <c r="D81" s="76"/>
      <c r="E81" s="77">
        <v>116</v>
      </c>
      <c r="F81" s="78">
        <v>147</v>
      </c>
      <c r="G81" s="78">
        <v>167</v>
      </c>
      <c r="H81" s="78">
        <v>160</v>
      </c>
      <c r="I81" s="78">
        <v>158</v>
      </c>
      <c r="J81" s="78">
        <v>116</v>
      </c>
      <c r="K81" s="79">
        <f t="shared" si="1"/>
        <v>864</v>
      </c>
      <c r="L81" s="97">
        <f>SUM(K80:K81)</f>
        <v>1743</v>
      </c>
      <c r="M81" s="81"/>
      <c r="N81">
        <f>L84</f>
        <v>3521</v>
      </c>
    </row>
    <row r="82" spans="1:14" ht="12.75">
      <c r="A82" s="102" t="s">
        <v>86</v>
      </c>
      <c r="B82" t="s">
        <v>87</v>
      </c>
      <c r="C82" s="76"/>
      <c r="D82" s="76"/>
      <c r="E82" s="77">
        <v>105</v>
      </c>
      <c r="F82" s="78">
        <v>177</v>
      </c>
      <c r="G82" s="78">
        <v>136</v>
      </c>
      <c r="H82" s="78">
        <v>172</v>
      </c>
      <c r="I82" s="78">
        <v>127</v>
      </c>
      <c r="J82" s="78">
        <v>162</v>
      </c>
      <c r="K82" s="79">
        <f t="shared" si="1"/>
        <v>879</v>
      </c>
      <c r="L82" s="97">
        <f>SUM(K80:K82)</f>
        <v>2622</v>
      </c>
      <c r="M82" s="81">
        <f>SUM(L84/24)</f>
        <v>146.70833333333334</v>
      </c>
      <c r="N82">
        <f>L84</f>
        <v>3521</v>
      </c>
    </row>
    <row r="83" spans="1:14" ht="12.75">
      <c r="A83" s="102"/>
      <c r="C83" s="76"/>
      <c r="D83" s="76"/>
      <c r="E83" s="91">
        <v>104</v>
      </c>
      <c r="F83" s="92">
        <v>184</v>
      </c>
      <c r="G83" s="92">
        <v>146</v>
      </c>
      <c r="H83" s="92">
        <v>181</v>
      </c>
      <c r="I83" s="92">
        <v>138</v>
      </c>
      <c r="J83" s="92">
        <v>146</v>
      </c>
      <c r="K83" s="79">
        <f t="shared" si="1"/>
        <v>899</v>
      </c>
      <c r="L83" s="97">
        <f>SUM(K80:K83)</f>
        <v>3521</v>
      </c>
      <c r="M83" s="81"/>
      <c r="N83">
        <f>L84</f>
        <v>3521</v>
      </c>
    </row>
    <row r="84" spans="1:14" ht="13.5" thickBot="1">
      <c r="A84" s="103"/>
      <c r="B84" s="83"/>
      <c r="C84" s="83"/>
      <c r="D84" s="106" t="s">
        <v>88</v>
      </c>
      <c r="E84" s="99"/>
      <c r="F84" s="100"/>
      <c r="G84" s="100"/>
      <c r="H84" s="100"/>
      <c r="I84" s="100"/>
      <c r="J84" s="100"/>
      <c r="K84" s="84">
        <f t="shared" si="1"/>
        <v>0</v>
      </c>
      <c r="L84" s="97">
        <f>SUM(K80:K84)</f>
        <v>3521</v>
      </c>
      <c r="M84" s="85"/>
      <c r="N84">
        <f>L84</f>
        <v>3521</v>
      </c>
    </row>
    <row r="85" spans="1:14" ht="12.75">
      <c r="A85" s="101"/>
      <c r="B85" s="45">
        <v>12112</v>
      </c>
      <c r="C85" t="s">
        <v>89</v>
      </c>
      <c r="D85" t="s">
        <v>90</v>
      </c>
      <c r="E85" s="87">
        <v>129</v>
      </c>
      <c r="F85" s="88">
        <v>112</v>
      </c>
      <c r="G85" s="88">
        <v>156</v>
      </c>
      <c r="H85" s="88">
        <v>122</v>
      </c>
      <c r="I85" s="88">
        <v>122</v>
      </c>
      <c r="J85" s="88">
        <v>152</v>
      </c>
      <c r="K85" s="72">
        <f t="shared" si="1"/>
        <v>793</v>
      </c>
      <c r="L85" s="95">
        <f>SUM(E85:J85)</f>
        <v>793</v>
      </c>
      <c r="M85" s="74"/>
      <c r="N85">
        <f>L89</f>
        <v>3406</v>
      </c>
    </row>
    <row r="86" spans="1:14" ht="12.75">
      <c r="A86" s="102"/>
      <c r="B86" s="76"/>
      <c r="C86" s="76"/>
      <c r="D86" s="76"/>
      <c r="E86" s="77">
        <v>160</v>
      </c>
      <c r="F86" s="78">
        <v>146</v>
      </c>
      <c r="G86" s="78">
        <v>128</v>
      </c>
      <c r="H86" s="78">
        <v>169</v>
      </c>
      <c r="I86" s="78">
        <v>128</v>
      </c>
      <c r="J86" s="78">
        <v>119</v>
      </c>
      <c r="K86" s="79">
        <f t="shared" si="1"/>
        <v>850</v>
      </c>
      <c r="L86" s="97">
        <f>SUM(K85:K86)</f>
        <v>1643</v>
      </c>
      <c r="M86" s="81"/>
      <c r="N86">
        <f>L89</f>
        <v>3406</v>
      </c>
    </row>
    <row r="87" spans="1:14" ht="12.75">
      <c r="A87" s="102" t="s">
        <v>91</v>
      </c>
      <c r="C87" s="76"/>
      <c r="D87" s="76"/>
      <c r="E87" s="77">
        <v>133</v>
      </c>
      <c r="F87" s="78">
        <v>127</v>
      </c>
      <c r="G87" s="78">
        <v>154</v>
      </c>
      <c r="H87" s="78">
        <v>159</v>
      </c>
      <c r="I87" s="78">
        <v>156</v>
      </c>
      <c r="J87" s="78">
        <v>106</v>
      </c>
      <c r="K87" s="79">
        <f t="shared" si="1"/>
        <v>835</v>
      </c>
      <c r="L87" s="97">
        <f>SUM(K85:K87)</f>
        <v>2478</v>
      </c>
      <c r="M87" s="81">
        <f>SUM(L89/24)</f>
        <v>141.91666666666666</v>
      </c>
      <c r="N87">
        <f>L89</f>
        <v>3406</v>
      </c>
    </row>
    <row r="88" spans="1:14" ht="12.75">
      <c r="A88" s="102"/>
      <c r="B88" t="s">
        <v>92</v>
      </c>
      <c r="C88" s="76"/>
      <c r="D88" s="76"/>
      <c r="E88" s="77">
        <v>154</v>
      </c>
      <c r="F88" s="78">
        <v>134</v>
      </c>
      <c r="G88" s="78">
        <v>141</v>
      </c>
      <c r="H88" s="78">
        <v>149</v>
      </c>
      <c r="I88" s="78">
        <v>129</v>
      </c>
      <c r="J88" s="78">
        <v>221</v>
      </c>
      <c r="K88" s="79">
        <f t="shared" si="1"/>
        <v>928</v>
      </c>
      <c r="L88" s="97">
        <f>SUM(K85:K88)</f>
        <v>3406</v>
      </c>
      <c r="M88" s="81"/>
      <c r="N88">
        <f>L89</f>
        <v>3406</v>
      </c>
    </row>
    <row r="89" spans="1:14" ht="13.5" thickBot="1">
      <c r="A89" s="103"/>
      <c r="B89" s="82"/>
      <c r="C89" s="83"/>
      <c r="D89" s="83"/>
      <c r="E89" s="77"/>
      <c r="F89" s="78"/>
      <c r="G89" s="78"/>
      <c r="H89" s="78"/>
      <c r="I89" s="78"/>
      <c r="J89" s="78"/>
      <c r="K89" s="84">
        <f t="shared" si="1"/>
        <v>0</v>
      </c>
      <c r="L89" s="97">
        <f>SUM(K85:K89)</f>
        <v>3406</v>
      </c>
      <c r="M89" s="85"/>
      <c r="N89">
        <f>L89</f>
        <v>3406</v>
      </c>
    </row>
    <row r="90" spans="1:14" ht="12.75">
      <c r="A90" s="101"/>
      <c r="B90" s="45">
        <v>12775</v>
      </c>
      <c r="C90" t="s">
        <v>93</v>
      </c>
      <c r="D90" t="s">
        <v>94</v>
      </c>
      <c r="E90" s="87">
        <v>130</v>
      </c>
      <c r="F90" s="88">
        <v>156</v>
      </c>
      <c r="G90" s="88">
        <v>109</v>
      </c>
      <c r="H90" s="88">
        <v>119</v>
      </c>
      <c r="I90" s="88">
        <v>125</v>
      </c>
      <c r="J90" s="88">
        <v>146</v>
      </c>
      <c r="K90" s="72">
        <f t="shared" si="1"/>
        <v>785</v>
      </c>
      <c r="L90" s="95">
        <f>SUM(E90:J90)</f>
        <v>785</v>
      </c>
      <c r="M90" s="74"/>
      <c r="N90">
        <f>L94</f>
        <v>3396</v>
      </c>
    </row>
    <row r="91" spans="1:14" ht="12.75">
      <c r="A91" s="102"/>
      <c r="B91" s="90"/>
      <c r="C91" s="76"/>
      <c r="D91" s="76"/>
      <c r="E91" s="77">
        <v>179</v>
      </c>
      <c r="F91" s="78">
        <v>126</v>
      </c>
      <c r="G91" s="78">
        <v>124</v>
      </c>
      <c r="H91" s="78">
        <v>127</v>
      </c>
      <c r="I91" s="78">
        <v>156</v>
      </c>
      <c r="J91" s="78">
        <v>141</v>
      </c>
      <c r="K91" s="79">
        <f t="shared" si="1"/>
        <v>853</v>
      </c>
      <c r="L91" s="97">
        <f>SUM(K90:K91)</f>
        <v>1638</v>
      </c>
      <c r="M91" s="81"/>
      <c r="N91">
        <f>L94</f>
        <v>3396</v>
      </c>
    </row>
    <row r="92" spans="1:14" ht="12.75">
      <c r="A92" s="102" t="s">
        <v>95</v>
      </c>
      <c r="B92" t="s">
        <v>70</v>
      </c>
      <c r="C92" s="76"/>
      <c r="D92" s="76"/>
      <c r="E92" s="77">
        <v>149</v>
      </c>
      <c r="F92" s="78">
        <v>163</v>
      </c>
      <c r="G92" s="78">
        <v>158</v>
      </c>
      <c r="H92" s="78">
        <v>176</v>
      </c>
      <c r="I92" s="78">
        <v>168</v>
      </c>
      <c r="J92" s="78">
        <v>169</v>
      </c>
      <c r="K92" s="79">
        <f t="shared" si="1"/>
        <v>983</v>
      </c>
      <c r="L92" s="97">
        <f>SUM(K90:K92)</f>
        <v>2621</v>
      </c>
      <c r="M92" s="81">
        <f>SUM(L94/24)</f>
        <v>141.5</v>
      </c>
      <c r="N92">
        <f>L94</f>
        <v>3396</v>
      </c>
    </row>
    <row r="93" spans="1:14" ht="12.75">
      <c r="A93" s="102"/>
      <c r="C93" s="76"/>
      <c r="D93" s="76"/>
      <c r="E93" s="91">
        <v>113</v>
      </c>
      <c r="F93" s="92">
        <v>124</v>
      </c>
      <c r="G93" s="92">
        <v>146</v>
      </c>
      <c r="H93" s="92">
        <v>112</v>
      </c>
      <c r="I93" s="92">
        <v>126</v>
      </c>
      <c r="J93" s="92">
        <v>154</v>
      </c>
      <c r="K93" s="79">
        <f t="shared" si="1"/>
        <v>775</v>
      </c>
      <c r="L93" s="97">
        <f>SUM(K90:K93)</f>
        <v>3396</v>
      </c>
      <c r="M93" s="81"/>
      <c r="N93">
        <f>L94</f>
        <v>3396</v>
      </c>
    </row>
    <row r="94" spans="1:14" ht="13.5" thickBot="1">
      <c r="A94" s="103"/>
      <c r="B94" s="82"/>
      <c r="C94" s="83"/>
      <c r="D94" s="83"/>
      <c r="E94" s="91"/>
      <c r="F94" s="92"/>
      <c r="G94" s="92"/>
      <c r="H94" s="92"/>
      <c r="I94" s="92"/>
      <c r="J94" s="92"/>
      <c r="K94" s="84">
        <f t="shared" si="1"/>
        <v>0</v>
      </c>
      <c r="L94" s="97">
        <f>SUM(K90:K94)</f>
        <v>3396</v>
      </c>
      <c r="M94" s="85"/>
      <c r="N94">
        <f>L94</f>
        <v>3396</v>
      </c>
    </row>
    <row r="95" spans="1:14" ht="12.75">
      <c r="A95" s="101"/>
      <c r="B95" s="113">
        <v>28433</v>
      </c>
      <c r="C95" s="114" t="s">
        <v>96</v>
      </c>
      <c r="D95" s="114" t="s">
        <v>97</v>
      </c>
      <c r="E95" s="87">
        <v>122</v>
      </c>
      <c r="F95" s="88">
        <v>173</v>
      </c>
      <c r="G95" s="88">
        <v>117</v>
      </c>
      <c r="H95" s="88">
        <v>122</v>
      </c>
      <c r="I95" s="88">
        <v>169</v>
      </c>
      <c r="J95" s="88">
        <v>147</v>
      </c>
      <c r="K95" s="72">
        <f t="shared" si="1"/>
        <v>850</v>
      </c>
      <c r="L95" s="95">
        <f>SUM(E95:J95)</f>
        <v>850</v>
      </c>
      <c r="M95" s="74"/>
      <c r="N95">
        <f>L99</f>
        <v>3321</v>
      </c>
    </row>
    <row r="96" spans="1:14" ht="12.75">
      <c r="A96" s="102"/>
      <c r="B96" s="116"/>
      <c r="C96" s="116"/>
      <c r="D96" s="116"/>
      <c r="E96" s="77">
        <v>157</v>
      </c>
      <c r="F96" s="78">
        <v>120</v>
      </c>
      <c r="G96" s="78">
        <v>129</v>
      </c>
      <c r="H96" s="78">
        <v>147</v>
      </c>
      <c r="I96" s="78">
        <v>134</v>
      </c>
      <c r="J96" s="78">
        <v>148</v>
      </c>
      <c r="K96" s="79">
        <f t="shared" si="1"/>
        <v>835</v>
      </c>
      <c r="L96" s="97">
        <f>SUM(K95:K96)</f>
        <v>1685</v>
      </c>
      <c r="M96" s="81"/>
      <c r="N96">
        <f>L99</f>
        <v>3321</v>
      </c>
    </row>
    <row r="97" spans="1:14" ht="12.75">
      <c r="A97" s="102" t="s">
        <v>98</v>
      </c>
      <c r="B97" s="114"/>
      <c r="C97" s="116"/>
      <c r="D97" s="116"/>
      <c r="E97" s="77">
        <v>136</v>
      </c>
      <c r="F97" s="78">
        <v>126</v>
      </c>
      <c r="G97" s="78">
        <v>105</v>
      </c>
      <c r="H97" s="78">
        <v>153</v>
      </c>
      <c r="I97" s="78">
        <v>157</v>
      </c>
      <c r="J97" s="78">
        <v>157</v>
      </c>
      <c r="K97" s="79">
        <f t="shared" si="1"/>
        <v>834</v>
      </c>
      <c r="L97" s="97">
        <f>SUM(K95:K97)</f>
        <v>2519</v>
      </c>
      <c r="M97" s="81">
        <f>SUM(L99/24)</f>
        <v>138.375</v>
      </c>
      <c r="N97">
        <f>L99</f>
        <v>3321</v>
      </c>
    </row>
    <row r="98" spans="1:14" ht="12.75">
      <c r="A98" s="102"/>
      <c r="B98" s="114" t="s">
        <v>99</v>
      </c>
      <c r="C98" s="116"/>
      <c r="D98" s="116"/>
      <c r="E98" s="91">
        <v>124</v>
      </c>
      <c r="F98" s="92">
        <v>146</v>
      </c>
      <c r="G98" s="92">
        <v>110</v>
      </c>
      <c r="H98" s="92">
        <v>138</v>
      </c>
      <c r="I98" s="92">
        <v>145</v>
      </c>
      <c r="J98" s="92">
        <v>139</v>
      </c>
      <c r="K98" s="79">
        <f t="shared" si="1"/>
        <v>802</v>
      </c>
      <c r="L98" s="97">
        <f>SUM(K95:K98)</f>
        <v>3321</v>
      </c>
      <c r="M98" s="81"/>
      <c r="N98">
        <f>L99</f>
        <v>3321</v>
      </c>
    </row>
    <row r="99" spans="1:14" ht="13.5" thickBot="1">
      <c r="A99" s="103"/>
      <c r="B99" s="106"/>
      <c r="C99" s="106"/>
      <c r="D99" s="106"/>
      <c r="E99" s="99"/>
      <c r="F99" s="100"/>
      <c r="G99" s="100"/>
      <c r="H99" s="100"/>
      <c r="I99" s="100"/>
      <c r="J99" s="100"/>
      <c r="K99" s="84">
        <f t="shared" si="1"/>
        <v>0</v>
      </c>
      <c r="L99" s="97">
        <f>SUM(K95:K99)</f>
        <v>3321</v>
      </c>
      <c r="M99" s="85"/>
      <c r="N99">
        <f>L99</f>
        <v>3321</v>
      </c>
    </row>
    <row r="100" spans="1:14" ht="12.75">
      <c r="A100" s="101"/>
      <c r="B100" s="45">
        <v>28440</v>
      </c>
      <c r="C100" t="s">
        <v>100</v>
      </c>
      <c r="D100" t="s">
        <v>101</v>
      </c>
      <c r="E100" s="87">
        <v>168</v>
      </c>
      <c r="F100" s="88">
        <v>132</v>
      </c>
      <c r="G100" s="88">
        <v>155</v>
      </c>
      <c r="H100" s="88">
        <v>106</v>
      </c>
      <c r="I100" s="88">
        <v>135</v>
      </c>
      <c r="J100" s="88">
        <v>109</v>
      </c>
      <c r="K100" s="72">
        <f t="shared" si="1"/>
        <v>805</v>
      </c>
      <c r="L100" s="95">
        <f>SUM(E100:J100)</f>
        <v>805</v>
      </c>
      <c r="M100" s="74"/>
      <c r="N100">
        <f>L104</f>
        <v>3230</v>
      </c>
    </row>
    <row r="101" spans="1:14" ht="12.75">
      <c r="A101" s="102"/>
      <c r="B101" s="76"/>
      <c r="C101" s="76"/>
      <c r="D101" s="76"/>
      <c r="E101" s="77">
        <v>131</v>
      </c>
      <c r="F101" s="78">
        <v>126</v>
      </c>
      <c r="G101" s="78">
        <v>126</v>
      </c>
      <c r="H101" s="78">
        <v>110</v>
      </c>
      <c r="I101" s="78">
        <v>147</v>
      </c>
      <c r="J101" s="78">
        <v>149</v>
      </c>
      <c r="K101" s="79">
        <f t="shared" si="1"/>
        <v>789</v>
      </c>
      <c r="L101" s="97">
        <f>SUM(K100:K101)</f>
        <v>1594</v>
      </c>
      <c r="M101" s="81"/>
      <c r="N101">
        <f>L104</f>
        <v>3230</v>
      </c>
    </row>
    <row r="102" spans="1:14" ht="12.75">
      <c r="A102" s="102" t="s">
        <v>102</v>
      </c>
      <c r="B102" t="s">
        <v>37</v>
      </c>
      <c r="C102" s="76"/>
      <c r="D102" s="76"/>
      <c r="E102" s="77">
        <v>139</v>
      </c>
      <c r="F102" s="78">
        <v>159</v>
      </c>
      <c r="G102" s="78">
        <v>151</v>
      </c>
      <c r="H102" s="78">
        <v>161</v>
      </c>
      <c r="I102" s="78">
        <v>183</v>
      </c>
      <c r="J102" s="78">
        <v>157</v>
      </c>
      <c r="K102" s="79">
        <f t="shared" si="1"/>
        <v>950</v>
      </c>
      <c r="L102" s="97">
        <f>SUM(K100:K102)</f>
        <v>2544</v>
      </c>
      <c r="M102" s="81">
        <f>SUM(L104/18)</f>
        <v>179.44444444444446</v>
      </c>
      <c r="N102">
        <f>L104</f>
        <v>3230</v>
      </c>
    </row>
    <row r="103" spans="1:14" ht="12.75">
      <c r="A103" s="102"/>
      <c r="C103" s="76"/>
      <c r="D103" s="76"/>
      <c r="E103" s="77">
        <v>136</v>
      </c>
      <c r="F103" s="78">
        <v>129</v>
      </c>
      <c r="G103" s="78">
        <v>107</v>
      </c>
      <c r="H103" s="78">
        <v>107</v>
      </c>
      <c r="I103" s="78">
        <v>115</v>
      </c>
      <c r="J103" s="78">
        <v>92</v>
      </c>
      <c r="K103" s="79">
        <f t="shared" si="1"/>
        <v>686</v>
      </c>
      <c r="L103" s="97">
        <f>SUM(K100:K103)</f>
        <v>3230</v>
      </c>
      <c r="M103" s="81"/>
      <c r="N103">
        <f>L104</f>
        <v>3230</v>
      </c>
    </row>
    <row r="104" spans="1:14" ht="13.5" thickBot="1">
      <c r="A104" s="103"/>
      <c r="B104" s="82"/>
      <c r="C104" s="83"/>
      <c r="D104" s="83"/>
      <c r="E104" s="77"/>
      <c r="F104" s="78"/>
      <c r="G104" s="78"/>
      <c r="H104" s="78"/>
      <c r="I104" s="78"/>
      <c r="J104" s="78"/>
      <c r="K104" s="84">
        <f t="shared" si="1"/>
        <v>0</v>
      </c>
      <c r="L104" s="97">
        <f>SUM(K100:K104)</f>
        <v>3230</v>
      </c>
      <c r="M104" s="85"/>
      <c r="N104">
        <f>L104</f>
        <v>3230</v>
      </c>
    </row>
    <row r="105" spans="1:14" ht="12.75">
      <c r="A105" s="101"/>
      <c r="B105" s="113">
        <v>28814</v>
      </c>
      <c r="C105" s="114" t="s">
        <v>103</v>
      </c>
      <c r="D105" s="114" t="s">
        <v>104</v>
      </c>
      <c r="E105" s="87">
        <v>136</v>
      </c>
      <c r="F105" s="88">
        <v>128</v>
      </c>
      <c r="G105" s="88">
        <v>134</v>
      </c>
      <c r="H105" s="88">
        <v>126</v>
      </c>
      <c r="I105" s="88">
        <v>133</v>
      </c>
      <c r="J105" s="88">
        <v>132</v>
      </c>
      <c r="K105" s="72">
        <f t="shared" si="1"/>
        <v>789</v>
      </c>
      <c r="L105" s="95">
        <f>SUM(E105:J105)</f>
        <v>789</v>
      </c>
      <c r="M105" s="74"/>
      <c r="N105">
        <f>L109</f>
        <v>3226</v>
      </c>
    </row>
    <row r="106" spans="1:14" ht="12.75">
      <c r="A106" s="102"/>
      <c r="B106" s="115"/>
      <c r="C106" s="116"/>
      <c r="D106" s="116"/>
      <c r="E106" s="77">
        <v>92</v>
      </c>
      <c r="F106" s="78">
        <v>129</v>
      </c>
      <c r="G106" s="78">
        <v>187</v>
      </c>
      <c r="H106" s="78">
        <v>120</v>
      </c>
      <c r="I106" s="78">
        <v>153</v>
      </c>
      <c r="J106" s="78">
        <v>156</v>
      </c>
      <c r="K106" s="79">
        <f t="shared" si="1"/>
        <v>837</v>
      </c>
      <c r="L106" s="97">
        <f>SUM(K105:K106)</f>
        <v>1626</v>
      </c>
      <c r="M106" s="81"/>
      <c r="N106">
        <f>L109</f>
        <v>3226</v>
      </c>
    </row>
    <row r="107" spans="1:17" ht="12.75">
      <c r="A107" s="102" t="s">
        <v>105</v>
      </c>
      <c r="B107" s="114" t="s">
        <v>99</v>
      </c>
      <c r="C107" s="116"/>
      <c r="D107" s="116"/>
      <c r="E107" s="77">
        <v>164</v>
      </c>
      <c r="F107" s="78">
        <v>130</v>
      </c>
      <c r="G107" s="78">
        <v>172</v>
      </c>
      <c r="H107" s="78">
        <v>118</v>
      </c>
      <c r="I107" s="78">
        <v>112</v>
      </c>
      <c r="J107" s="78">
        <v>142</v>
      </c>
      <c r="K107" s="79">
        <f t="shared" si="1"/>
        <v>838</v>
      </c>
      <c r="L107" s="97">
        <f>SUM(K105:K107)</f>
        <v>2464</v>
      </c>
      <c r="M107" s="81">
        <f>SUM(L109/18)</f>
        <v>179.22222222222223</v>
      </c>
      <c r="N107">
        <f>L109</f>
        <v>3226</v>
      </c>
      <c r="Q107" s="45"/>
    </row>
    <row r="108" spans="1:17" ht="12.75">
      <c r="A108" s="102"/>
      <c r="B108" s="114"/>
      <c r="C108" s="116"/>
      <c r="D108" s="116"/>
      <c r="E108" s="91">
        <v>88</v>
      </c>
      <c r="F108" s="92">
        <v>103</v>
      </c>
      <c r="G108" s="92">
        <v>123</v>
      </c>
      <c r="H108" s="92">
        <v>116</v>
      </c>
      <c r="I108" s="92">
        <v>183</v>
      </c>
      <c r="J108" s="92">
        <v>149</v>
      </c>
      <c r="K108" s="79">
        <f t="shared" si="1"/>
        <v>762</v>
      </c>
      <c r="L108" s="97">
        <f>SUM(K105:K108)</f>
        <v>3226</v>
      </c>
      <c r="M108" s="81"/>
      <c r="N108">
        <f>L109</f>
        <v>3226</v>
      </c>
      <c r="Q108" s="45"/>
    </row>
    <row r="109" spans="1:14" ht="13.5" thickBot="1">
      <c r="A109" s="103"/>
      <c r="B109" s="117"/>
      <c r="C109" s="106"/>
      <c r="D109" s="106"/>
      <c r="E109" s="91"/>
      <c r="F109" s="92"/>
      <c r="G109" s="92"/>
      <c r="H109" s="92"/>
      <c r="I109" s="92"/>
      <c r="J109" s="92"/>
      <c r="K109" s="84">
        <f t="shared" si="1"/>
        <v>0</v>
      </c>
      <c r="L109" s="97">
        <f>SUM(K105:K109)</f>
        <v>3226</v>
      </c>
      <c r="M109" s="85"/>
      <c r="N109">
        <f>L109</f>
        <v>3226</v>
      </c>
    </row>
    <row r="110" spans="1:14" ht="12.75">
      <c r="A110" s="101"/>
      <c r="B110" s="45">
        <v>28095</v>
      </c>
      <c r="C110" t="s">
        <v>106</v>
      </c>
      <c r="D110" t="s">
        <v>107</v>
      </c>
      <c r="E110" s="87">
        <v>182</v>
      </c>
      <c r="F110" s="88">
        <v>137</v>
      </c>
      <c r="G110" s="88">
        <v>101</v>
      </c>
      <c r="H110" s="88">
        <v>133</v>
      </c>
      <c r="I110" s="88">
        <v>92</v>
      </c>
      <c r="J110" s="88">
        <v>149</v>
      </c>
      <c r="K110" s="72">
        <f t="shared" si="1"/>
        <v>794</v>
      </c>
      <c r="L110" s="95">
        <f>SUM(E110:J110)</f>
        <v>794</v>
      </c>
      <c r="M110" s="74"/>
      <c r="N110">
        <f>L114</f>
        <v>3265</v>
      </c>
    </row>
    <row r="111" spans="1:14" ht="12.75">
      <c r="A111" s="102"/>
      <c r="B111" s="76"/>
      <c r="C111" s="76"/>
      <c r="D111" s="76"/>
      <c r="E111" s="77">
        <v>163</v>
      </c>
      <c r="F111" s="78">
        <v>137</v>
      </c>
      <c r="G111" s="78">
        <v>182</v>
      </c>
      <c r="H111" s="78">
        <v>148</v>
      </c>
      <c r="I111" s="78">
        <v>189</v>
      </c>
      <c r="J111" s="78">
        <v>159</v>
      </c>
      <c r="K111" s="79">
        <f t="shared" si="1"/>
        <v>978</v>
      </c>
      <c r="L111" s="97">
        <f>SUM(K110:K111)</f>
        <v>1772</v>
      </c>
      <c r="M111" s="81"/>
      <c r="N111">
        <f>L114</f>
        <v>3265</v>
      </c>
    </row>
    <row r="112" spans="1:14" ht="12.75">
      <c r="A112" s="102" t="s">
        <v>108</v>
      </c>
      <c r="B112" t="s">
        <v>37</v>
      </c>
      <c r="C112" s="76"/>
      <c r="D112" s="76"/>
      <c r="E112" s="77">
        <v>172</v>
      </c>
      <c r="F112" s="78">
        <v>168</v>
      </c>
      <c r="G112" s="78">
        <v>142</v>
      </c>
      <c r="H112" s="78">
        <v>150</v>
      </c>
      <c r="I112" s="78">
        <v>227</v>
      </c>
      <c r="J112" s="78">
        <v>135</v>
      </c>
      <c r="K112" s="79">
        <f t="shared" si="1"/>
        <v>994</v>
      </c>
      <c r="L112" s="97">
        <f>SUM(K110:K112)</f>
        <v>2766</v>
      </c>
      <c r="M112" s="81">
        <f>SUM(L114/21)</f>
        <v>155.47619047619048</v>
      </c>
      <c r="N112">
        <f>L114</f>
        <v>3265</v>
      </c>
    </row>
    <row r="113" spans="1:14" ht="12.75">
      <c r="A113" s="102"/>
      <c r="C113" s="76"/>
      <c r="D113" s="107" t="s">
        <v>109</v>
      </c>
      <c r="E113" s="77">
        <v>214</v>
      </c>
      <c r="F113" s="78">
        <v>125</v>
      </c>
      <c r="G113" s="78">
        <v>160</v>
      </c>
      <c r="H113" s="78">
        <v>0</v>
      </c>
      <c r="I113" s="78">
        <v>0</v>
      </c>
      <c r="J113" s="78">
        <v>0</v>
      </c>
      <c r="K113" s="79">
        <f t="shared" si="1"/>
        <v>499</v>
      </c>
      <c r="L113" s="97">
        <f>SUM(K110:K113)</f>
        <v>3265</v>
      </c>
      <c r="M113" s="81"/>
      <c r="N113">
        <f>L114</f>
        <v>3265</v>
      </c>
    </row>
    <row r="114" spans="1:14" ht="13.5" thickBot="1">
      <c r="A114" s="103"/>
      <c r="B114" s="83"/>
      <c r="C114" s="83"/>
      <c r="D114" s="83"/>
      <c r="E114" s="99"/>
      <c r="F114" s="100"/>
      <c r="G114" s="100"/>
      <c r="H114" s="100"/>
      <c r="I114" s="100"/>
      <c r="J114" s="100"/>
      <c r="K114" s="84">
        <f t="shared" si="1"/>
        <v>0</v>
      </c>
      <c r="L114" s="97">
        <f>SUM(K110:K114)</f>
        <v>3265</v>
      </c>
      <c r="M114" s="85"/>
      <c r="N114">
        <f>L114</f>
        <v>3265</v>
      </c>
    </row>
    <row r="115" spans="1:14" ht="12.75">
      <c r="A115" s="101"/>
      <c r="B115" s="45">
        <v>28297</v>
      </c>
      <c r="C115" t="s">
        <v>110</v>
      </c>
      <c r="D115" t="s">
        <v>111</v>
      </c>
      <c r="E115" s="87">
        <v>134</v>
      </c>
      <c r="F115" s="88">
        <v>127</v>
      </c>
      <c r="G115" s="88">
        <v>103</v>
      </c>
      <c r="H115" s="88">
        <v>126</v>
      </c>
      <c r="I115" s="88">
        <v>130</v>
      </c>
      <c r="J115" s="88">
        <v>122</v>
      </c>
      <c r="K115" s="72">
        <f t="shared" si="1"/>
        <v>742</v>
      </c>
      <c r="L115" s="95">
        <f>SUM(E115:J115)</f>
        <v>742</v>
      </c>
      <c r="M115" s="74"/>
      <c r="N115">
        <f>L119</f>
        <v>2886</v>
      </c>
    </row>
    <row r="116" spans="1:14" ht="12.75">
      <c r="A116" s="102"/>
      <c r="B116" s="76"/>
      <c r="C116" s="76"/>
      <c r="D116" s="76"/>
      <c r="E116" s="77">
        <v>209</v>
      </c>
      <c r="F116" s="78">
        <v>154</v>
      </c>
      <c r="G116" s="78">
        <v>161</v>
      </c>
      <c r="H116" s="78">
        <v>149</v>
      </c>
      <c r="I116" s="78">
        <v>170</v>
      </c>
      <c r="J116" s="78">
        <v>202</v>
      </c>
      <c r="K116" s="79">
        <f t="shared" si="1"/>
        <v>1045</v>
      </c>
      <c r="L116" s="97">
        <f>SUM(K115:K116)</f>
        <v>1787</v>
      </c>
      <c r="M116" s="81"/>
      <c r="N116">
        <f>L119</f>
        <v>2886</v>
      </c>
    </row>
    <row r="117" spans="1:14" ht="12.75">
      <c r="A117" s="102" t="s">
        <v>112</v>
      </c>
      <c r="B117" t="s">
        <v>113</v>
      </c>
      <c r="C117" s="76"/>
      <c r="D117" s="76"/>
      <c r="E117" s="77">
        <v>210</v>
      </c>
      <c r="F117" s="78">
        <v>171</v>
      </c>
      <c r="G117" s="78">
        <v>196</v>
      </c>
      <c r="H117" s="78">
        <v>233</v>
      </c>
      <c r="I117" s="78">
        <v>150</v>
      </c>
      <c r="J117" s="78">
        <v>139</v>
      </c>
      <c r="K117" s="79">
        <f t="shared" si="1"/>
        <v>1099</v>
      </c>
      <c r="L117" s="97">
        <f>SUM(K115:K117)</f>
        <v>2886</v>
      </c>
      <c r="M117" s="81">
        <f>SUM(L119/18)</f>
        <v>160.33333333333334</v>
      </c>
      <c r="N117">
        <f>L119</f>
        <v>2886</v>
      </c>
    </row>
    <row r="118" spans="1:14" ht="12.75">
      <c r="A118" s="102"/>
      <c r="C118" s="76"/>
      <c r="D118" s="107" t="s">
        <v>114</v>
      </c>
      <c r="E118" s="77"/>
      <c r="F118" s="78"/>
      <c r="G118" s="78"/>
      <c r="H118" s="78"/>
      <c r="I118" s="78"/>
      <c r="J118" s="78"/>
      <c r="K118" s="79">
        <f t="shared" si="1"/>
        <v>0</v>
      </c>
      <c r="L118" s="97">
        <f>SUM(K115:K118)</f>
        <v>2886</v>
      </c>
      <c r="M118" s="81"/>
      <c r="N118">
        <f>L119</f>
        <v>2886</v>
      </c>
    </row>
    <row r="119" spans="1:14" ht="13.5" thickBot="1">
      <c r="A119" s="103"/>
      <c r="B119" s="82"/>
      <c r="C119" s="83"/>
      <c r="D119" s="83"/>
      <c r="E119" s="77"/>
      <c r="F119" s="78"/>
      <c r="G119" s="78"/>
      <c r="H119" s="78"/>
      <c r="I119" s="78"/>
      <c r="J119" s="78"/>
      <c r="K119" s="84">
        <f t="shared" si="1"/>
        <v>0</v>
      </c>
      <c r="L119" s="97">
        <f>SUM(K115:K119)</f>
        <v>2886</v>
      </c>
      <c r="M119" s="85"/>
      <c r="N119">
        <f>L119</f>
        <v>2886</v>
      </c>
    </row>
    <row r="120" spans="1:14" ht="12.75">
      <c r="A120" s="101"/>
      <c r="B120" s="45">
        <v>28646</v>
      </c>
      <c r="C120" t="s">
        <v>115</v>
      </c>
      <c r="D120" t="s">
        <v>116</v>
      </c>
      <c r="E120" s="87">
        <v>120</v>
      </c>
      <c r="F120" s="88">
        <v>108</v>
      </c>
      <c r="G120" s="88">
        <v>127</v>
      </c>
      <c r="H120" s="88">
        <v>136</v>
      </c>
      <c r="I120" s="88">
        <v>138</v>
      </c>
      <c r="J120" s="88">
        <v>126</v>
      </c>
      <c r="K120" s="72">
        <f aca="true" t="shared" si="2" ref="K120:K169">SUM(E120:J120)</f>
        <v>755</v>
      </c>
      <c r="L120" s="95">
        <f>SUM(E120:J120)</f>
        <v>755</v>
      </c>
      <c r="M120" s="74"/>
      <c r="N120">
        <f>L124</f>
        <v>2341</v>
      </c>
    </row>
    <row r="121" spans="1:14" ht="12.75">
      <c r="A121" s="102"/>
      <c r="B121" s="90"/>
      <c r="C121" s="76"/>
      <c r="D121" s="76"/>
      <c r="E121" s="77">
        <v>114</v>
      </c>
      <c r="F121" s="78">
        <v>116</v>
      </c>
      <c r="G121" s="78">
        <v>118</v>
      </c>
      <c r="H121" s="78">
        <v>108</v>
      </c>
      <c r="I121" s="78">
        <v>128</v>
      </c>
      <c r="J121" s="78">
        <v>130</v>
      </c>
      <c r="K121" s="79">
        <f t="shared" si="2"/>
        <v>714</v>
      </c>
      <c r="L121" s="97">
        <f>SUM(K120:K121)</f>
        <v>1469</v>
      </c>
      <c r="M121" s="81"/>
      <c r="N121">
        <f>L124</f>
        <v>2341</v>
      </c>
    </row>
    <row r="122" spans="1:14" ht="12.75">
      <c r="A122" s="102" t="s">
        <v>117</v>
      </c>
      <c r="B122" t="s">
        <v>52</v>
      </c>
      <c r="C122" s="76"/>
      <c r="D122" s="76"/>
      <c r="E122" s="77">
        <v>148</v>
      </c>
      <c r="F122" s="78">
        <v>182</v>
      </c>
      <c r="G122" s="78">
        <v>130</v>
      </c>
      <c r="H122" s="78">
        <v>129</v>
      </c>
      <c r="I122" s="78">
        <v>125</v>
      </c>
      <c r="J122" s="78">
        <v>158</v>
      </c>
      <c r="K122" s="79">
        <f t="shared" si="2"/>
        <v>872</v>
      </c>
      <c r="L122" s="97">
        <f>SUM(K120:K122)</f>
        <v>2341</v>
      </c>
      <c r="M122" s="81">
        <f>SUM(L124/18)</f>
        <v>130.05555555555554</v>
      </c>
      <c r="N122">
        <f>L124</f>
        <v>2341</v>
      </c>
    </row>
    <row r="123" spans="1:14" ht="12.75">
      <c r="A123" s="102"/>
      <c r="C123" s="76"/>
      <c r="D123" s="76"/>
      <c r="E123" s="91"/>
      <c r="F123" s="92"/>
      <c r="G123" s="92"/>
      <c r="H123" s="92"/>
      <c r="I123" s="92"/>
      <c r="J123" s="92"/>
      <c r="K123" s="79">
        <f t="shared" si="2"/>
        <v>0</v>
      </c>
      <c r="L123" s="97">
        <f>SUM(K120:K123)</f>
        <v>2341</v>
      </c>
      <c r="M123" s="81"/>
      <c r="N123">
        <f>L124</f>
        <v>2341</v>
      </c>
    </row>
    <row r="124" spans="1:14" ht="13.5" thickBot="1">
      <c r="A124" s="103"/>
      <c r="B124" s="82"/>
      <c r="C124" s="83"/>
      <c r="D124" s="83"/>
      <c r="E124" s="91"/>
      <c r="F124" s="92"/>
      <c r="G124" s="92"/>
      <c r="H124" s="92"/>
      <c r="I124" s="92"/>
      <c r="J124" s="92"/>
      <c r="K124" s="84">
        <f t="shared" si="2"/>
        <v>0</v>
      </c>
      <c r="L124" s="97">
        <f>SUM(K120:K124)</f>
        <v>2341</v>
      </c>
      <c r="M124" s="85"/>
      <c r="N124">
        <f>L129</f>
        <v>2313</v>
      </c>
    </row>
    <row r="125" spans="1:14" ht="12.75">
      <c r="A125" s="101"/>
      <c r="B125" s="45">
        <v>28763</v>
      </c>
      <c r="C125" t="s">
        <v>118</v>
      </c>
      <c r="D125" t="s">
        <v>119</v>
      </c>
      <c r="E125" s="87">
        <v>95</v>
      </c>
      <c r="F125" s="88">
        <v>125</v>
      </c>
      <c r="G125" s="88">
        <v>102</v>
      </c>
      <c r="H125" s="88">
        <v>122</v>
      </c>
      <c r="I125" s="88">
        <v>123</v>
      </c>
      <c r="J125" s="88">
        <v>133</v>
      </c>
      <c r="K125" s="72">
        <f t="shared" si="2"/>
        <v>700</v>
      </c>
      <c r="L125" s="95">
        <f>SUM(E125:J125)</f>
        <v>700</v>
      </c>
      <c r="M125" s="74"/>
      <c r="N125">
        <f>L129</f>
        <v>2313</v>
      </c>
    </row>
    <row r="126" spans="1:14" ht="12.75">
      <c r="A126" s="102"/>
      <c r="B126" s="76"/>
      <c r="C126" s="76"/>
      <c r="D126" s="76"/>
      <c r="E126" s="77">
        <v>163</v>
      </c>
      <c r="F126" s="78">
        <v>103</v>
      </c>
      <c r="G126" s="78">
        <v>93</v>
      </c>
      <c r="H126" s="78">
        <v>121</v>
      </c>
      <c r="I126" s="78">
        <v>169</v>
      </c>
      <c r="J126" s="78">
        <v>124</v>
      </c>
      <c r="K126" s="79">
        <f t="shared" si="2"/>
        <v>773</v>
      </c>
      <c r="L126" s="97">
        <f>SUM(K125:K126)</f>
        <v>1473</v>
      </c>
      <c r="M126" s="81"/>
      <c r="N126">
        <f>L129</f>
        <v>2313</v>
      </c>
    </row>
    <row r="127" spans="1:14" ht="12.75">
      <c r="A127" s="102" t="s">
        <v>120</v>
      </c>
      <c r="B127" t="s">
        <v>60</v>
      </c>
      <c r="C127" s="76"/>
      <c r="D127" s="76"/>
      <c r="E127" s="77">
        <v>135</v>
      </c>
      <c r="F127" s="78">
        <v>137</v>
      </c>
      <c r="G127" s="78">
        <v>123</v>
      </c>
      <c r="H127" s="78">
        <v>124</v>
      </c>
      <c r="I127" s="78">
        <v>149</v>
      </c>
      <c r="J127" s="78">
        <v>172</v>
      </c>
      <c r="K127" s="79">
        <f t="shared" si="2"/>
        <v>840</v>
      </c>
      <c r="L127" s="97">
        <f>SUM(K125:K127)</f>
        <v>2313</v>
      </c>
      <c r="M127" s="81">
        <f>SUM(L129/18)</f>
        <v>128.5</v>
      </c>
      <c r="N127">
        <f>L129</f>
        <v>2313</v>
      </c>
    </row>
    <row r="128" spans="1:14" ht="12.75">
      <c r="A128" s="102"/>
      <c r="C128" s="76"/>
      <c r="D128" s="76"/>
      <c r="E128" s="91"/>
      <c r="F128" s="92"/>
      <c r="G128" s="92"/>
      <c r="H128" s="92"/>
      <c r="I128" s="92"/>
      <c r="J128" s="92"/>
      <c r="K128" s="79">
        <f t="shared" si="2"/>
        <v>0</v>
      </c>
      <c r="L128" s="97">
        <f>SUM(K125:K128)</f>
        <v>2313</v>
      </c>
      <c r="M128" s="81"/>
      <c r="N128">
        <f>L129</f>
        <v>2313</v>
      </c>
    </row>
    <row r="129" spans="1:14" ht="13.5" thickBot="1">
      <c r="A129" s="103"/>
      <c r="B129" s="82"/>
      <c r="C129" s="83"/>
      <c r="D129" s="83"/>
      <c r="E129" s="99"/>
      <c r="F129" s="100"/>
      <c r="G129" s="100"/>
      <c r="H129" s="100"/>
      <c r="I129" s="100"/>
      <c r="J129" s="100"/>
      <c r="K129" s="84">
        <f t="shared" si="2"/>
        <v>0</v>
      </c>
      <c r="L129" s="97">
        <f>SUM(K125:K129)</f>
        <v>2313</v>
      </c>
      <c r="M129" s="85"/>
      <c r="N129">
        <f>L134</f>
        <v>2301</v>
      </c>
    </row>
    <row r="130" spans="1:14" ht="12.75">
      <c r="A130" s="101"/>
      <c r="B130" s="45">
        <v>28621</v>
      </c>
      <c r="C130" t="s">
        <v>121</v>
      </c>
      <c r="D130" t="s">
        <v>47</v>
      </c>
      <c r="E130" s="87">
        <v>93</v>
      </c>
      <c r="F130" s="88">
        <v>131</v>
      </c>
      <c r="G130" s="88">
        <v>113</v>
      </c>
      <c r="H130" s="88">
        <v>138</v>
      </c>
      <c r="I130" s="88">
        <v>130</v>
      </c>
      <c r="J130" s="88">
        <v>122</v>
      </c>
      <c r="K130" s="72">
        <f t="shared" si="2"/>
        <v>727</v>
      </c>
      <c r="L130" s="95">
        <f>SUM(E130:J130)</f>
        <v>727</v>
      </c>
      <c r="M130" s="74"/>
      <c r="N130">
        <f>L134</f>
        <v>2301</v>
      </c>
    </row>
    <row r="131" spans="1:14" ht="12.75">
      <c r="A131" s="102"/>
      <c r="B131" s="76"/>
      <c r="C131" s="76"/>
      <c r="D131" s="76"/>
      <c r="E131" s="77">
        <v>87</v>
      </c>
      <c r="F131" s="78">
        <v>93</v>
      </c>
      <c r="G131" s="78">
        <v>105</v>
      </c>
      <c r="H131" s="78">
        <v>130</v>
      </c>
      <c r="I131" s="78">
        <v>142</v>
      </c>
      <c r="J131" s="78">
        <v>140</v>
      </c>
      <c r="K131" s="79">
        <f t="shared" si="2"/>
        <v>697</v>
      </c>
      <c r="L131" s="97">
        <f>SUM(K130:K131)</f>
        <v>1424</v>
      </c>
      <c r="M131" s="81"/>
      <c r="N131">
        <f>L134</f>
        <v>2301</v>
      </c>
    </row>
    <row r="132" spans="1:14" ht="12.75">
      <c r="A132" s="102"/>
      <c r="B132" t="s">
        <v>70</v>
      </c>
      <c r="C132" s="76"/>
      <c r="D132" s="76"/>
      <c r="E132" s="77">
        <v>196</v>
      </c>
      <c r="F132" s="78">
        <v>154</v>
      </c>
      <c r="G132" s="78">
        <v>136</v>
      </c>
      <c r="H132" s="78">
        <v>148</v>
      </c>
      <c r="I132" s="78">
        <v>144</v>
      </c>
      <c r="J132" s="78">
        <v>99</v>
      </c>
      <c r="K132" s="79">
        <f t="shared" si="2"/>
        <v>877</v>
      </c>
      <c r="L132" s="97">
        <f>SUM(K130:K132)</f>
        <v>2301</v>
      </c>
      <c r="M132" s="81">
        <f>SUM(L134/18)</f>
        <v>127.83333333333333</v>
      </c>
      <c r="N132">
        <f>L134</f>
        <v>2301</v>
      </c>
    </row>
    <row r="133" spans="1:14" ht="12.75">
      <c r="A133" s="102" t="s">
        <v>122</v>
      </c>
      <c r="C133" s="76"/>
      <c r="D133" s="76"/>
      <c r="E133" s="77"/>
      <c r="F133" s="78"/>
      <c r="G133" s="78"/>
      <c r="H133" s="78"/>
      <c r="I133" s="78"/>
      <c r="J133" s="78"/>
      <c r="K133" s="79">
        <f t="shared" si="2"/>
        <v>0</v>
      </c>
      <c r="L133" s="97">
        <f>SUM(K130:K133)</f>
        <v>2301</v>
      </c>
      <c r="M133" s="81"/>
      <c r="N133">
        <f>L134</f>
        <v>2301</v>
      </c>
    </row>
    <row r="134" spans="1:14" ht="13.5" thickBot="1">
      <c r="A134" s="102"/>
      <c r="B134" s="82"/>
      <c r="C134" s="83"/>
      <c r="D134" s="83"/>
      <c r="E134" s="77"/>
      <c r="F134" s="78"/>
      <c r="G134" s="78"/>
      <c r="H134" s="78"/>
      <c r="I134" s="78"/>
      <c r="J134" s="78"/>
      <c r="K134" s="84">
        <f t="shared" si="2"/>
        <v>0</v>
      </c>
      <c r="L134" s="97">
        <f>SUM(K130:K134)</f>
        <v>2301</v>
      </c>
      <c r="M134" s="85"/>
      <c r="N134">
        <f>L139</f>
        <v>2292</v>
      </c>
    </row>
    <row r="135" spans="1:14" ht="12.75">
      <c r="A135" s="101"/>
      <c r="B135" s="45">
        <v>28764</v>
      </c>
      <c r="C135" t="s">
        <v>123</v>
      </c>
      <c r="D135" t="s">
        <v>124</v>
      </c>
      <c r="E135" s="87">
        <v>117</v>
      </c>
      <c r="F135" s="88">
        <v>134</v>
      </c>
      <c r="G135" s="88">
        <v>94</v>
      </c>
      <c r="H135" s="88">
        <v>89</v>
      </c>
      <c r="I135" s="88">
        <v>96</v>
      </c>
      <c r="J135" s="88">
        <v>162</v>
      </c>
      <c r="K135" s="72">
        <f t="shared" si="2"/>
        <v>692</v>
      </c>
      <c r="L135" s="95">
        <f>SUM(E135:J135)</f>
        <v>692</v>
      </c>
      <c r="M135" s="74"/>
      <c r="N135">
        <f>L139</f>
        <v>2292</v>
      </c>
    </row>
    <row r="136" spans="1:14" ht="12.75">
      <c r="A136" s="102"/>
      <c r="B136" s="90"/>
      <c r="C136" s="76"/>
      <c r="D136" s="76"/>
      <c r="E136" s="77">
        <v>134</v>
      </c>
      <c r="F136" s="78">
        <v>103</v>
      </c>
      <c r="G136" s="78">
        <v>153</v>
      </c>
      <c r="H136" s="78">
        <v>147</v>
      </c>
      <c r="I136" s="78">
        <v>121</v>
      </c>
      <c r="J136" s="78">
        <v>102</v>
      </c>
      <c r="K136" s="79">
        <f t="shared" si="2"/>
        <v>760</v>
      </c>
      <c r="L136" s="97">
        <f>SUM(K135:K136)</f>
        <v>1452</v>
      </c>
      <c r="M136" s="81"/>
      <c r="N136">
        <f>L139</f>
        <v>2292</v>
      </c>
    </row>
    <row r="137" spans="1:14" ht="12.75">
      <c r="A137" s="102" t="s">
        <v>125</v>
      </c>
      <c r="B137" t="s">
        <v>60</v>
      </c>
      <c r="C137" s="76"/>
      <c r="D137" s="76"/>
      <c r="E137" s="77">
        <v>148</v>
      </c>
      <c r="F137" s="78">
        <v>145</v>
      </c>
      <c r="G137" s="78">
        <v>123</v>
      </c>
      <c r="H137" s="78">
        <v>127</v>
      </c>
      <c r="I137" s="78">
        <v>124</v>
      </c>
      <c r="J137" s="78">
        <v>173</v>
      </c>
      <c r="K137" s="79">
        <f t="shared" si="2"/>
        <v>840</v>
      </c>
      <c r="L137" s="97">
        <f>SUM(K135:K137)</f>
        <v>2292</v>
      </c>
      <c r="M137" s="81">
        <f>SUM(L139/18)</f>
        <v>127.33333333333333</v>
      </c>
      <c r="N137">
        <f>L139</f>
        <v>2292</v>
      </c>
    </row>
    <row r="138" spans="1:14" ht="12.75">
      <c r="A138" s="102"/>
      <c r="C138" s="76"/>
      <c r="D138" s="76"/>
      <c r="E138" s="91"/>
      <c r="F138" s="92"/>
      <c r="G138" s="92"/>
      <c r="H138" s="92"/>
      <c r="I138" s="92"/>
      <c r="J138" s="92"/>
      <c r="K138" s="79">
        <f t="shared" si="2"/>
        <v>0</v>
      </c>
      <c r="L138" s="97">
        <f>SUM(K135:K138)</f>
        <v>2292</v>
      </c>
      <c r="M138" s="81"/>
      <c r="N138">
        <f>L139</f>
        <v>2292</v>
      </c>
    </row>
    <row r="139" spans="1:14" ht="13.5" thickBot="1">
      <c r="A139" s="103"/>
      <c r="B139" s="82"/>
      <c r="C139" s="83"/>
      <c r="D139" s="83"/>
      <c r="E139" s="91"/>
      <c r="F139" s="92"/>
      <c r="G139" s="92"/>
      <c r="H139" s="92"/>
      <c r="I139" s="92"/>
      <c r="J139" s="92"/>
      <c r="K139" s="84">
        <f t="shared" si="2"/>
        <v>0</v>
      </c>
      <c r="L139" s="97">
        <f>SUM(K135:K139)</f>
        <v>2292</v>
      </c>
      <c r="M139" s="85"/>
      <c r="N139">
        <f>L144</f>
        <v>2166</v>
      </c>
    </row>
    <row r="140" spans="1:14" ht="12.75">
      <c r="A140" s="101"/>
      <c r="B140" s="45" t="s">
        <v>126</v>
      </c>
      <c r="C140" t="s">
        <v>127</v>
      </c>
      <c r="D140" t="s">
        <v>128</v>
      </c>
      <c r="E140" s="87">
        <v>150</v>
      </c>
      <c r="F140" s="88">
        <v>114</v>
      </c>
      <c r="G140" s="88">
        <v>153</v>
      </c>
      <c r="H140" s="88">
        <v>155</v>
      </c>
      <c r="I140" s="88">
        <v>116</v>
      </c>
      <c r="J140" s="88">
        <v>102</v>
      </c>
      <c r="K140" s="72">
        <f t="shared" si="2"/>
        <v>790</v>
      </c>
      <c r="L140" s="95">
        <f>SUM(E140:J140)</f>
        <v>790</v>
      </c>
      <c r="M140" s="74"/>
      <c r="N140">
        <f>L144</f>
        <v>2166</v>
      </c>
    </row>
    <row r="141" spans="1:14" ht="12.75">
      <c r="A141" s="102"/>
      <c r="B141" s="76"/>
      <c r="C141" s="76"/>
      <c r="D141" s="76"/>
      <c r="E141" s="77">
        <v>119</v>
      </c>
      <c r="F141" s="78">
        <v>98</v>
      </c>
      <c r="G141" s="78">
        <v>116</v>
      </c>
      <c r="H141" s="78">
        <v>136</v>
      </c>
      <c r="I141" s="78">
        <v>90</v>
      </c>
      <c r="J141" s="78">
        <v>116</v>
      </c>
      <c r="K141" s="79">
        <f t="shared" si="2"/>
        <v>675</v>
      </c>
      <c r="L141" s="97">
        <f>SUM(K140:K141)</f>
        <v>1465</v>
      </c>
      <c r="M141" s="81"/>
      <c r="N141">
        <f>L144</f>
        <v>2166</v>
      </c>
    </row>
    <row r="142" spans="1:14" ht="12.75">
      <c r="A142" s="102" t="s">
        <v>129</v>
      </c>
      <c r="C142" s="76"/>
      <c r="D142" s="76"/>
      <c r="E142" s="77">
        <v>108</v>
      </c>
      <c r="F142" s="78">
        <v>111</v>
      </c>
      <c r="G142" s="78">
        <v>93</v>
      </c>
      <c r="H142" s="78">
        <v>168</v>
      </c>
      <c r="I142" s="78">
        <v>114</v>
      </c>
      <c r="J142" s="78">
        <v>107</v>
      </c>
      <c r="K142" s="79">
        <f t="shared" si="2"/>
        <v>701</v>
      </c>
      <c r="L142" s="97">
        <f>SUM(K140:K142)</f>
        <v>2166</v>
      </c>
      <c r="M142" s="81">
        <f>SUM(L144/18)</f>
        <v>120.33333333333333</v>
      </c>
      <c r="N142">
        <f>L144</f>
        <v>2166</v>
      </c>
    </row>
    <row r="143" spans="1:14" ht="12.75">
      <c r="A143" s="102"/>
      <c r="B143" t="s">
        <v>130</v>
      </c>
      <c r="C143" s="76"/>
      <c r="D143" s="76"/>
      <c r="E143" s="91"/>
      <c r="F143" s="92"/>
      <c r="G143" s="92"/>
      <c r="H143" s="92"/>
      <c r="I143" s="92"/>
      <c r="J143" s="92"/>
      <c r="K143" s="79">
        <f t="shared" si="2"/>
        <v>0</v>
      </c>
      <c r="L143" s="97">
        <f>SUM(K140:K143)</f>
        <v>2166</v>
      </c>
      <c r="M143" s="81"/>
      <c r="N143">
        <f>L144</f>
        <v>2166</v>
      </c>
    </row>
    <row r="144" spans="1:14" ht="13.5" thickBot="1">
      <c r="A144" s="103"/>
      <c r="B144" s="83"/>
      <c r="C144" s="83"/>
      <c r="D144" s="83"/>
      <c r="E144" s="99"/>
      <c r="F144" s="100"/>
      <c r="G144" s="100"/>
      <c r="H144" s="100"/>
      <c r="I144" s="100"/>
      <c r="J144" s="100"/>
      <c r="K144" s="84">
        <f t="shared" si="2"/>
        <v>0</v>
      </c>
      <c r="L144" s="97">
        <f>SUM(K140:K144)</f>
        <v>2166</v>
      </c>
      <c r="M144" s="85"/>
      <c r="N144">
        <f>L149</f>
        <v>2067</v>
      </c>
    </row>
    <row r="145" spans="1:14" ht="12.75">
      <c r="A145" s="101"/>
      <c r="B145" s="113">
        <v>28815</v>
      </c>
      <c r="C145" s="114" t="s">
        <v>131</v>
      </c>
      <c r="D145" s="114" t="s">
        <v>132</v>
      </c>
      <c r="E145" s="87">
        <v>84</v>
      </c>
      <c r="F145" s="88">
        <v>122</v>
      </c>
      <c r="G145" s="88">
        <v>111</v>
      </c>
      <c r="H145" s="88">
        <v>118</v>
      </c>
      <c r="I145" s="88">
        <v>113</v>
      </c>
      <c r="J145" s="88">
        <v>98</v>
      </c>
      <c r="K145" s="72">
        <f t="shared" si="2"/>
        <v>646</v>
      </c>
      <c r="L145" s="95">
        <f>SUM(E145:J145)</f>
        <v>646</v>
      </c>
      <c r="M145" s="74"/>
      <c r="N145">
        <f>L149</f>
        <v>2067</v>
      </c>
    </row>
    <row r="146" spans="1:14" ht="12.75">
      <c r="A146" s="102"/>
      <c r="B146" s="116"/>
      <c r="C146" s="116"/>
      <c r="D146" s="116"/>
      <c r="E146" s="77">
        <v>131</v>
      </c>
      <c r="F146" s="78">
        <v>104</v>
      </c>
      <c r="G146" s="78">
        <v>104</v>
      </c>
      <c r="H146" s="78">
        <v>91</v>
      </c>
      <c r="I146" s="78">
        <v>115</v>
      </c>
      <c r="J146" s="78">
        <v>115</v>
      </c>
      <c r="K146" s="79">
        <f t="shared" si="2"/>
        <v>660</v>
      </c>
      <c r="L146" s="97">
        <f>SUM(K145:K146)</f>
        <v>1306</v>
      </c>
      <c r="M146" s="81"/>
      <c r="N146">
        <f>L149</f>
        <v>2067</v>
      </c>
    </row>
    <row r="147" spans="1:14" ht="12.75">
      <c r="A147" s="102" t="s">
        <v>133</v>
      </c>
      <c r="B147" s="114" t="s">
        <v>99</v>
      </c>
      <c r="C147" s="116"/>
      <c r="D147" s="116"/>
      <c r="E147" s="77">
        <v>151</v>
      </c>
      <c r="F147" s="78">
        <v>116</v>
      </c>
      <c r="G147" s="78">
        <v>102</v>
      </c>
      <c r="H147" s="78">
        <v>113</v>
      </c>
      <c r="I147" s="78">
        <v>117</v>
      </c>
      <c r="J147" s="78">
        <v>162</v>
      </c>
      <c r="K147" s="79">
        <f t="shared" si="2"/>
        <v>761</v>
      </c>
      <c r="L147" s="97">
        <f>SUM(K145:K147)</f>
        <v>2067</v>
      </c>
      <c r="M147" s="81">
        <f>SUM(L149/18)</f>
        <v>114.83333333333333</v>
      </c>
      <c r="N147">
        <f>L149</f>
        <v>2067</v>
      </c>
    </row>
    <row r="148" spans="1:14" ht="12.75">
      <c r="A148" s="102"/>
      <c r="B148" s="114"/>
      <c r="C148" s="116"/>
      <c r="D148" s="116"/>
      <c r="E148" s="77"/>
      <c r="F148" s="78"/>
      <c r="G148" s="78"/>
      <c r="H148" s="78"/>
      <c r="I148" s="78"/>
      <c r="J148" s="78"/>
      <c r="K148" s="79">
        <f t="shared" si="2"/>
        <v>0</v>
      </c>
      <c r="L148" s="97">
        <f>SUM(K145:K148)</f>
        <v>2067</v>
      </c>
      <c r="M148" s="81"/>
      <c r="N148">
        <f>L149</f>
        <v>2067</v>
      </c>
    </row>
    <row r="149" spans="1:14" ht="13.5" thickBot="1">
      <c r="A149" s="102"/>
      <c r="B149" s="116"/>
      <c r="C149" s="116"/>
      <c r="D149" s="116"/>
      <c r="E149" s="77"/>
      <c r="F149" s="78"/>
      <c r="G149" s="78"/>
      <c r="H149" s="78"/>
      <c r="I149" s="78"/>
      <c r="J149" s="78"/>
      <c r="K149" s="84">
        <f t="shared" si="2"/>
        <v>0</v>
      </c>
      <c r="L149" s="97">
        <f>SUM(K145:K149)</f>
        <v>2067</v>
      </c>
      <c r="M149" s="85"/>
      <c r="N149">
        <f>L154</f>
        <v>1714</v>
      </c>
    </row>
    <row r="150" spans="1:14" ht="12.75">
      <c r="A150" s="101"/>
      <c r="B150" s="108">
        <v>28811</v>
      </c>
      <c r="C150" s="109" t="s">
        <v>134</v>
      </c>
      <c r="D150" s="109" t="s">
        <v>135</v>
      </c>
      <c r="E150" s="87">
        <v>65</v>
      </c>
      <c r="F150" s="88">
        <v>59</v>
      </c>
      <c r="G150" s="88">
        <v>95</v>
      </c>
      <c r="H150" s="88">
        <v>90</v>
      </c>
      <c r="I150" s="88">
        <v>81</v>
      </c>
      <c r="J150" s="88">
        <v>94</v>
      </c>
      <c r="K150" s="72">
        <f t="shared" si="2"/>
        <v>484</v>
      </c>
      <c r="L150" s="95">
        <f>SUM(E150:J150)</f>
        <v>484</v>
      </c>
      <c r="M150" s="74"/>
      <c r="N150">
        <f>L154</f>
        <v>1714</v>
      </c>
    </row>
    <row r="151" spans="1:14" ht="12.75">
      <c r="A151" s="102"/>
      <c r="B151" s="90"/>
      <c r="C151" s="76"/>
      <c r="D151" s="76"/>
      <c r="E151" s="77">
        <v>104</v>
      </c>
      <c r="F151" s="78">
        <v>108</v>
      </c>
      <c r="G151" s="78">
        <v>108</v>
      </c>
      <c r="H151" s="78">
        <v>92</v>
      </c>
      <c r="I151" s="78">
        <v>121</v>
      </c>
      <c r="J151" s="78">
        <v>109</v>
      </c>
      <c r="K151" s="79">
        <f t="shared" si="2"/>
        <v>642</v>
      </c>
      <c r="L151" s="97">
        <f>SUM(K150:K151)</f>
        <v>1126</v>
      </c>
      <c r="M151" s="81"/>
      <c r="N151">
        <f>L154</f>
        <v>1714</v>
      </c>
    </row>
    <row r="152" spans="1:14" ht="12.75">
      <c r="A152" s="102" t="s">
        <v>136</v>
      </c>
      <c r="B152" s="90" t="s">
        <v>99</v>
      </c>
      <c r="C152" s="76"/>
      <c r="D152" s="76"/>
      <c r="E152" s="77">
        <v>102</v>
      </c>
      <c r="F152" s="78">
        <v>93</v>
      </c>
      <c r="G152" s="78">
        <v>101</v>
      </c>
      <c r="H152" s="78">
        <v>88</v>
      </c>
      <c r="I152" s="78">
        <v>118</v>
      </c>
      <c r="J152" s="78">
        <v>86</v>
      </c>
      <c r="K152" s="79">
        <f t="shared" si="2"/>
        <v>588</v>
      </c>
      <c r="L152" s="97">
        <f>SUM(K150:K152)</f>
        <v>1714</v>
      </c>
      <c r="M152" s="81">
        <f>SUM(L154/18)</f>
        <v>95.22222222222223</v>
      </c>
      <c r="N152">
        <f>L154</f>
        <v>1714</v>
      </c>
    </row>
    <row r="153" spans="1:14" ht="12.75">
      <c r="A153" s="102"/>
      <c r="B153" s="90"/>
      <c r="C153" s="76"/>
      <c r="D153" s="76"/>
      <c r="E153" s="91"/>
      <c r="F153" s="92"/>
      <c r="G153" s="92"/>
      <c r="H153" s="92"/>
      <c r="I153" s="92"/>
      <c r="J153" s="92"/>
      <c r="K153" s="79">
        <f t="shared" si="2"/>
        <v>0</v>
      </c>
      <c r="L153" s="97">
        <f>SUM(K150:K153)</f>
        <v>1714</v>
      </c>
      <c r="M153" s="81"/>
      <c r="N153">
        <f>L154</f>
        <v>1714</v>
      </c>
    </row>
    <row r="154" spans="1:14" ht="13.5" thickBot="1">
      <c r="A154" s="103"/>
      <c r="B154" s="90"/>
      <c r="C154" s="76"/>
      <c r="D154" s="76"/>
      <c r="E154" s="91"/>
      <c r="F154" s="92"/>
      <c r="G154" s="92"/>
      <c r="H154" s="92"/>
      <c r="I154" s="92"/>
      <c r="J154" s="92"/>
      <c r="K154" s="84">
        <f t="shared" si="2"/>
        <v>0</v>
      </c>
      <c r="L154" s="97">
        <f>SUM(K150:K154)</f>
        <v>1714</v>
      </c>
      <c r="M154" s="85"/>
      <c r="N154">
        <f>L159</f>
        <v>1651</v>
      </c>
    </row>
    <row r="155" spans="1:14" ht="12.75">
      <c r="A155" s="101"/>
      <c r="B155" s="110">
        <v>12760</v>
      </c>
      <c r="C155" s="109" t="s">
        <v>137</v>
      </c>
      <c r="D155" s="109" t="s">
        <v>116</v>
      </c>
      <c r="E155" s="87">
        <v>138</v>
      </c>
      <c r="F155" s="88">
        <v>145</v>
      </c>
      <c r="G155" s="88">
        <v>139</v>
      </c>
      <c r="H155" s="88">
        <v>116</v>
      </c>
      <c r="I155" s="88">
        <v>133</v>
      </c>
      <c r="J155" s="88">
        <v>171</v>
      </c>
      <c r="K155" s="111">
        <f t="shared" si="2"/>
        <v>842</v>
      </c>
      <c r="L155" s="95">
        <f>SUM(E155:J155)</f>
        <v>842</v>
      </c>
      <c r="M155" s="74"/>
      <c r="N155">
        <f>L159</f>
        <v>1651</v>
      </c>
    </row>
    <row r="156" spans="1:14" ht="12.75">
      <c r="A156" s="102"/>
      <c r="B156" s="90"/>
      <c r="C156" s="76"/>
      <c r="D156" s="76"/>
      <c r="E156" s="77">
        <v>128</v>
      </c>
      <c r="F156" s="78">
        <v>112</v>
      </c>
      <c r="G156" s="78">
        <v>166</v>
      </c>
      <c r="H156" s="78">
        <v>147</v>
      </c>
      <c r="I156" s="78">
        <v>110</v>
      </c>
      <c r="J156" s="78">
        <v>146</v>
      </c>
      <c r="K156" s="79">
        <f t="shared" si="2"/>
        <v>809</v>
      </c>
      <c r="L156" s="97">
        <f>SUM(K155:K156)</f>
        <v>1651</v>
      </c>
      <c r="M156" s="81"/>
      <c r="N156">
        <f>L159</f>
        <v>1651</v>
      </c>
    </row>
    <row r="157" spans="1:14" ht="12.75">
      <c r="A157" s="102" t="s">
        <v>138</v>
      </c>
      <c r="B157" s="90" t="s">
        <v>70</v>
      </c>
      <c r="C157" s="76"/>
      <c r="D157" s="76"/>
      <c r="E157" s="77"/>
      <c r="F157" s="78"/>
      <c r="G157" s="78"/>
      <c r="H157" s="78"/>
      <c r="I157" s="78"/>
      <c r="J157" s="78"/>
      <c r="K157" s="79">
        <f t="shared" si="2"/>
        <v>0</v>
      </c>
      <c r="L157" s="97">
        <f>SUM(K155:K157)</f>
        <v>1651</v>
      </c>
      <c r="M157" s="81">
        <f>SUM(L159/12)</f>
        <v>137.58333333333334</v>
      </c>
      <c r="N157">
        <f>L159</f>
        <v>1651</v>
      </c>
    </row>
    <row r="158" spans="1:14" ht="12.75">
      <c r="A158" s="102"/>
      <c r="B158" s="90"/>
      <c r="C158" s="76"/>
      <c r="D158" s="76"/>
      <c r="E158" s="91"/>
      <c r="F158" s="92"/>
      <c r="G158" s="92"/>
      <c r="H158" s="92"/>
      <c r="I158" s="92"/>
      <c r="J158" s="92"/>
      <c r="K158" s="79">
        <f t="shared" si="2"/>
        <v>0</v>
      </c>
      <c r="L158" s="97">
        <f>SUM(K155:K158)</f>
        <v>1651</v>
      </c>
      <c r="M158" s="81"/>
      <c r="N158">
        <f>L159</f>
        <v>1651</v>
      </c>
    </row>
    <row r="159" spans="1:14" ht="13.5" thickBot="1">
      <c r="A159" s="103"/>
      <c r="B159" s="82"/>
      <c r="C159" s="83"/>
      <c r="D159" s="83" t="s">
        <v>114</v>
      </c>
      <c r="E159" s="99"/>
      <c r="F159" s="100"/>
      <c r="G159" s="100"/>
      <c r="H159" s="100"/>
      <c r="I159" s="100"/>
      <c r="J159" s="100"/>
      <c r="K159" s="84">
        <f t="shared" si="2"/>
        <v>0</v>
      </c>
      <c r="L159" s="112">
        <f>SUM(K155:K159)</f>
        <v>1651</v>
      </c>
      <c r="M159" s="85"/>
      <c r="N159">
        <f>L164</f>
        <v>823</v>
      </c>
    </row>
    <row r="160" spans="1:14" ht="12.75">
      <c r="A160" s="101"/>
      <c r="B160" s="110">
        <v>28761</v>
      </c>
      <c r="C160" s="109" t="s">
        <v>139</v>
      </c>
      <c r="D160" s="109" t="s">
        <v>140</v>
      </c>
      <c r="E160" s="87">
        <v>156</v>
      </c>
      <c r="F160" s="88">
        <v>137</v>
      </c>
      <c r="G160" s="88">
        <v>148</v>
      </c>
      <c r="H160" s="88">
        <v>119</v>
      </c>
      <c r="I160" s="88">
        <v>124</v>
      </c>
      <c r="J160" s="88">
        <v>139</v>
      </c>
      <c r="K160" s="111">
        <f t="shared" si="2"/>
        <v>823</v>
      </c>
      <c r="L160" s="95">
        <f>SUM(E160:J160)</f>
        <v>823</v>
      </c>
      <c r="M160" s="74"/>
      <c r="N160">
        <f>L164</f>
        <v>823</v>
      </c>
    </row>
    <row r="161" spans="1:14" ht="12.75">
      <c r="A161" s="102"/>
      <c r="B161" s="90"/>
      <c r="C161" s="76"/>
      <c r="D161" s="76"/>
      <c r="E161" s="77"/>
      <c r="F161" s="78"/>
      <c r="G161" s="78"/>
      <c r="H161" s="78"/>
      <c r="I161" s="78"/>
      <c r="J161" s="78"/>
      <c r="K161" s="79">
        <f t="shared" si="2"/>
        <v>0</v>
      </c>
      <c r="L161" s="97">
        <f>SUM(K160:K161)</f>
        <v>823</v>
      </c>
      <c r="M161" s="81"/>
      <c r="N161">
        <f>L164</f>
        <v>823</v>
      </c>
    </row>
    <row r="162" spans="1:14" ht="12.75">
      <c r="A162" s="102" t="s">
        <v>141</v>
      </c>
      <c r="B162" s="90"/>
      <c r="C162" s="76" t="s">
        <v>142</v>
      </c>
      <c r="D162" s="76"/>
      <c r="E162" s="77"/>
      <c r="F162" s="78"/>
      <c r="G162" s="78"/>
      <c r="H162" s="78"/>
      <c r="I162" s="78"/>
      <c r="J162" s="78"/>
      <c r="K162" s="79">
        <f t="shared" si="2"/>
        <v>0</v>
      </c>
      <c r="L162" s="97">
        <f>SUM(K160:K162)</f>
        <v>823</v>
      </c>
      <c r="M162" s="81">
        <f>SUM(L164/6)</f>
        <v>137.16666666666666</v>
      </c>
      <c r="N162">
        <f>L164</f>
        <v>823</v>
      </c>
    </row>
    <row r="163" spans="1:14" ht="12.75">
      <c r="A163" s="102"/>
      <c r="B163" s="90" t="s">
        <v>143</v>
      </c>
      <c r="C163" s="76"/>
      <c r="D163" s="76"/>
      <c r="E163" s="91"/>
      <c r="F163" s="92"/>
      <c r="G163" s="92"/>
      <c r="H163" s="92"/>
      <c r="I163" s="92"/>
      <c r="J163" s="92"/>
      <c r="K163" s="79">
        <f t="shared" si="2"/>
        <v>0</v>
      </c>
      <c r="L163" s="97">
        <f>SUM(K160:K163)</f>
        <v>823</v>
      </c>
      <c r="M163" s="81"/>
      <c r="N163">
        <f>L164</f>
        <v>823</v>
      </c>
    </row>
    <row r="164" spans="1:14" ht="13.5" thickBot="1">
      <c r="A164" s="103"/>
      <c r="B164" s="82"/>
      <c r="C164" s="83"/>
      <c r="D164" s="83"/>
      <c r="E164" s="99"/>
      <c r="F164" s="100"/>
      <c r="G164" s="100"/>
      <c r="H164" s="100"/>
      <c r="I164" s="100"/>
      <c r="J164" s="100"/>
      <c r="K164" s="84">
        <f t="shared" si="2"/>
        <v>0</v>
      </c>
      <c r="L164" s="112">
        <f>SUM(K160:K164)</f>
        <v>823</v>
      </c>
      <c r="M164" s="85"/>
      <c r="N164">
        <f>L169</f>
        <v>0</v>
      </c>
    </row>
    <row r="165" spans="1:14" ht="12.75">
      <c r="A165" s="101"/>
      <c r="B165" s="110">
        <v>28813</v>
      </c>
      <c r="C165" s="109" t="s">
        <v>144</v>
      </c>
      <c r="D165" s="109" t="s">
        <v>145</v>
      </c>
      <c r="E165" s="87"/>
      <c r="F165" s="88"/>
      <c r="G165" s="88"/>
      <c r="H165" s="88"/>
      <c r="I165" s="88"/>
      <c r="J165" s="88"/>
      <c r="K165" s="111">
        <f t="shared" si="2"/>
        <v>0</v>
      </c>
      <c r="L165" s="95">
        <f>SUM(E165:J165)</f>
        <v>0</v>
      </c>
      <c r="M165" s="74"/>
      <c r="N165">
        <f>L169</f>
        <v>0</v>
      </c>
    </row>
    <row r="166" spans="1:14" ht="12.75">
      <c r="A166" s="102"/>
      <c r="B166" s="90"/>
      <c r="C166" s="76"/>
      <c r="D166" s="76"/>
      <c r="E166" s="77"/>
      <c r="F166" s="78"/>
      <c r="G166" s="78"/>
      <c r="H166" s="78"/>
      <c r="I166" s="78"/>
      <c r="J166" s="78"/>
      <c r="K166" s="79">
        <f t="shared" si="2"/>
        <v>0</v>
      </c>
      <c r="L166" s="97">
        <f>SUM(K165:K166)</f>
        <v>0</v>
      </c>
      <c r="M166" s="81"/>
      <c r="N166">
        <f>L169</f>
        <v>0</v>
      </c>
    </row>
    <row r="167" spans="1:14" ht="12.75">
      <c r="A167" s="102" t="s">
        <v>146</v>
      </c>
      <c r="B167" s="90"/>
      <c r="C167" s="76"/>
      <c r="D167" s="76"/>
      <c r="E167" s="77"/>
      <c r="F167" s="78"/>
      <c r="G167" s="78"/>
      <c r="H167" s="78"/>
      <c r="I167" s="78"/>
      <c r="J167" s="78"/>
      <c r="K167" s="79">
        <f t="shared" si="2"/>
        <v>0</v>
      </c>
      <c r="L167" s="97">
        <f>SUM(K165:K167)</f>
        <v>0</v>
      </c>
      <c r="M167" s="81">
        <f>SUM(L169/6)</f>
        <v>0</v>
      </c>
      <c r="N167">
        <f>L169</f>
        <v>0</v>
      </c>
    </row>
    <row r="168" spans="1:14" ht="12.75">
      <c r="A168" s="102"/>
      <c r="B168" s="90" t="s">
        <v>99</v>
      </c>
      <c r="C168" s="76"/>
      <c r="D168" s="76"/>
      <c r="E168" s="91"/>
      <c r="F168" s="92"/>
      <c r="G168" s="92"/>
      <c r="H168" s="92"/>
      <c r="I168" s="92"/>
      <c r="J168" s="92"/>
      <c r="K168" s="79">
        <f t="shared" si="2"/>
        <v>0</v>
      </c>
      <c r="L168" s="97">
        <f>SUM(K165:K168)</f>
        <v>0</v>
      </c>
      <c r="M168" s="81"/>
      <c r="N168">
        <f>L169</f>
        <v>0</v>
      </c>
    </row>
    <row r="169" spans="1:13" ht="13.5" thickBot="1">
      <c r="A169" s="103"/>
      <c r="B169" s="82"/>
      <c r="C169" s="83"/>
      <c r="D169" s="106" t="s">
        <v>147</v>
      </c>
      <c r="E169" s="99"/>
      <c r="F169" s="100"/>
      <c r="G169" s="100"/>
      <c r="H169" s="100"/>
      <c r="I169" s="100"/>
      <c r="J169" s="100"/>
      <c r="K169" s="84">
        <f t="shared" si="2"/>
        <v>0</v>
      </c>
      <c r="L169" s="112">
        <f>SUM(K165:K169)</f>
        <v>0</v>
      </c>
      <c r="M169" s="85"/>
    </row>
  </sheetData>
  <printOptions/>
  <pageMargins left="0.21" right="0.17" top="0.15" bottom="0.18" header="0.08" footer="0.1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D65" sqref="D65"/>
    </sheetView>
  </sheetViews>
  <sheetFormatPr defaultColWidth="11.421875" defaultRowHeight="12.75"/>
  <cols>
    <col min="1" max="1" width="6.140625" style="59" customWidth="1"/>
    <col min="2" max="2" width="6.421875" style="0" customWidth="1"/>
    <col min="5" max="11" width="9.00390625" style="0" customWidth="1"/>
    <col min="12" max="13" width="9.00390625" style="59" customWidth="1"/>
  </cols>
  <sheetData>
    <row r="1" spans="1:13" ht="15">
      <c r="A1" s="53"/>
      <c r="B1" s="53"/>
      <c r="C1" s="53"/>
      <c r="D1" s="53"/>
      <c r="E1" s="53"/>
      <c r="F1" s="54" t="s">
        <v>20</v>
      </c>
      <c r="H1" s="53"/>
      <c r="I1" s="53"/>
      <c r="J1" s="53"/>
      <c r="K1" s="53"/>
      <c r="L1" s="55"/>
      <c r="M1" s="55"/>
    </row>
    <row r="2" spans="1:13" ht="12.75">
      <c r="A2" s="53"/>
      <c r="B2" s="53"/>
      <c r="C2" s="53"/>
      <c r="D2" s="53"/>
      <c r="E2" s="53"/>
      <c r="F2" s="57" t="s">
        <v>21</v>
      </c>
      <c r="H2" s="53"/>
      <c r="I2" s="53"/>
      <c r="J2" s="53"/>
      <c r="K2" s="53"/>
      <c r="L2" s="55"/>
      <c r="M2" s="55"/>
    </row>
    <row r="3" spans="1:13" ht="12.75">
      <c r="A3" s="53"/>
      <c r="B3" s="53"/>
      <c r="C3" s="53"/>
      <c r="D3" s="53"/>
      <c r="E3" s="53"/>
      <c r="F3" s="53"/>
      <c r="H3" s="53"/>
      <c r="I3" s="53"/>
      <c r="J3" s="53"/>
      <c r="K3" s="53"/>
      <c r="L3" s="55"/>
      <c r="M3" s="55"/>
    </row>
    <row r="4" spans="1:13" ht="15.75">
      <c r="A4" s="53"/>
      <c r="B4" s="53"/>
      <c r="C4" s="53"/>
      <c r="D4" s="53"/>
      <c r="E4" s="53"/>
      <c r="F4" s="58" t="s">
        <v>22</v>
      </c>
      <c r="H4" s="53"/>
      <c r="I4" s="53"/>
      <c r="J4" s="53"/>
      <c r="K4" s="53"/>
      <c r="L4" s="55"/>
      <c r="M4" s="55"/>
    </row>
    <row r="5" ht="12.75"/>
    <row r="6" ht="12.75">
      <c r="I6" t="s">
        <v>172</v>
      </c>
    </row>
    <row r="7" ht="12.75"/>
    <row r="8" ht="13.5" thickBot="1"/>
    <row r="9" spans="2:14" ht="13.5" thickBot="1">
      <c r="B9" s="61" t="s">
        <v>23</v>
      </c>
      <c r="C9" s="62" t="s">
        <v>4</v>
      </c>
      <c r="D9" s="63" t="s">
        <v>24</v>
      </c>
      <c r="E9" s="64" t="s">
        <v>25</v>
      </c>
      <c r="F9" s="65" t="s">
        <v>26</v>
      </c>
      <c r="G9" s="65" t="s">
        <v>27</v>
      </c>
      <c r="H9" s="65" t="s">
        <v>28</v>
      </c>
      <c r="I9" s="65" t="s">
        <v>29</v>
      </c>
      <c r="J9" s="65" t="s">
        <v>30</v>
      </c>
      <c r="K9" s="66" t="s">
        <v>31</v>
      </c>
      <c r="L9" s="67" t="s">
        <v>32</v>
      </c>
      <c r="M9" s="68" t="s">
        <v>33</v>
      </c>
      <c r="N9" s="45"/>
    </row>
    <row r="10" spans="1:14" ht="12.75">
      <c r="A10" s="69"/>
      <c r="B10" s="45">
        <v>28362</v>
      </c>
      <c r="C10" t="s">
        <v>148</v>
      </c>
      <c r="D10" t="s">
        <v>149</v>
      </c>
      <c r="E10" s="70">
        <v>143</v>
      </c>
      <c r="F10" s="71">
        <v>177</v>
      </c>
      <c r="G10" s="71">
        <v>165</v>
      </c>
      <c r="H10" s="71">
        <v>160</v>
      </c>
      <c r="I10" s="71">
        <v>153</v>
      </c>
      <c r="J10" s="71">
        <v>157</v>
      </c>
      <c r="K10" s="72">
        <f aca="true" t="shared" si="0" ref="K10:K59">SUM(E10:J10)</f>
        <v>955</v>
      </c>
      <c r="L10" s="73">
        <f>SUM(E10:J10)</f>
        <v>955</v>
      </c>
      <c r="M10" s="74"/>
      <c r="N10">
        <f>L14</f>
        <v>4922</v>
      </c>
    </row>
    <row r="11" spans="1:14" ht="12.75">
      <c r="A11" s="75"/>
      <c r="B11" s="76"/>
      <c r="C11" s="76"/>
      <c r="D11" s="76"/>
      <c r="E11" s="77">
        <v>192</v>
      </c>
      <c r="F11" s="78">
        <v>191</v>
      </c>
      <c r="G11" s="78">
        <v>173</v>
      </c>
      <c r="H11" s="78">
        <v>159</v>
      </c>
      <c r="I11" s="78">
        <v>146</v>
      </c>
      <c r="J11" s="78">
        <v>177</v>
      </c>
      <c r="K11" s="79">
        <f t="shared" si="0"/>
        <v>1038</v>
      </c>
      <c r="L11" s="80">
        <f>SUM(K10:K11)</f>
        <v>1993</v>
      </c>
      <c r="M11" s="81"/>
      <c r="N11">
        <f>L14</f>
        <v>4922</v>
      </c>
    </row>
    <row r="12" spans="1:14" ht="12.75">
      <c r="A12" s="75" t="s">
        <v>36</v>
      </c>
      <c r="B12" t="s">
        <v>150</v>
      </c>
      <c r="C12" s="76"/>
      <c r="D12" s="76"/>
      <c r="E12" s="77">
        <v>158</v>
      </c>
      <c r="F12" s="78">
        <v>161</v>
      </c>
      <c r="G12" s="78">
        <v>154</v>
      </c>
      <c r="H12" s="78">
        <v>154</v>
      </c>
      <c r="I12" s="78">
        <v>149</v>
      </c>
      <c r="J12" s="78">
        <v>169</v>
      </c>
      <c r="K12" s="79">
        <f t="shared" si="0"/>
        <v>945</v>
      </c>
      <c r="L12" s="80">
        <f>SUM(K10:K12)</f>
        <v>2938</v>
      </c>
      <c r="M12" s="81">
        <f>SUM(L14/30)</f>
        <v>164.06666666666666</v>
      </c>
      <c r="N12">
        <f>L14</f>
        <v>4922</v>
      </c>
    </row>
    <row r="13" spans="1:14" ht="12.75">
      <c r="A13" s="75"/>
      <c r="C13" s="76"/>
      <c r="D13" s="76"/>
      <c r="E13" s="77">
        <v>158</v>
      </c>
      <c r="F13" s="78">
        <v>185</v>
      </c>
      <c r="G13" s="78">
        <v>142</v>
      </c>
      <c r="H13" s="78">
        <v>195</v>
      </c>
      <c r="I13" s="78">
        <v>189</v>
      </c>
      <c r="J13" s="78">
        <v>130</v>
      </c>
      <c r="K13" s="79">
        <f t="shared" si="0"/>
        <v>999</v>
      </c>
      <c r="L13" s="80">
        <f>SUM(K10:K13)</f>
        <v>3937</v>
      </c>
      <c r="M13" s="81"/>
      <c r="N13">
        <f>L14</f>
        <v>4922</v>
      </c>
    </row>
    <row r="14" spans="1:14" ht="13.5" thickBot="1">
      <c r="A14" s="75"/>
      <c r="B14" s="82"/>
      <c r="C14" s="83"/>
      <c r="D14" s="83"/>
      <c r="E14" s="77">
        <v>122</v>
      </c>
      <c r="F14" s="78">
        <v>177</v>
      </c>
      <c r="G14" s="78">
        <v>159</v>
      </c>
      <c r="H14" s="78">
        <v>169</v>
      </c>
      <c r="I14" s="78">
        <v>175</v>
      </c>
      <c r="J14" s="78">
        <v>183</v>
      </c>
      <c r="K14" s="84">
        <f t="shared" si="0"/>
        <v>985</v>
      </c>
      <c r="L14" s="80">
        <f>SUM(K10:K14)</f>
        <v>4922</v>
      </c>
      <c r="M14" s="85"/>
      <c r="N14">
        <f>L14</f>
        <v>4922</v>
      </c>
    </row>
    <row r="15" spans="1:14" ht="12.75">
      <c r="A15" s="86"/>
      <c r="B15" s="45">
        <v>12620</v>
      </c>
      <c r="C15" t="s">
        <v>151</v>
      </c>
      <c r="D15" t="s">
        <v>152</v>
      </c>
      <c r="E15" s="87">
        <v>153</v>
      </c>
      <c r="F15" s="88">
        <v>127</v>
      </c>
      <c r="G15" s="88">
        <v>149</v>
      </c>
      <c r="H15" s="88">
        <v>191</v>
      </c>
      <c r="I15" s="88">
        <v>178</v>
      </c>
      <c r="J15" s="88">
        <v>149</v>
      </c>
      <c r="K15" s="72">
        <f t="shared" si="0"/>
        <v>947</v>
      </c>
      <c r="L15" s="73">
        <f>SUM(E15:J15)</f>
        <v>947</v>
      </c>
      <c r="M15" s="74"/>
      <c r="N15">
        <f>L19</f>
        <v>4921</v>
      </c>
    </row>
    <row r="16" spans="1:14" ht="12.75">
      <c r="A16" s="89"/>
      <c r="B16" s="90"/>
      <c r="C16" s="76"/>
      <c r="D16" s="76"/>
      <c r="E16" s="77">
        <v>154</v>
      </c>
      <c r="F16" s="78">
        <v>166</v>
      </c>
      <c r="G16" s="78">
        <v>177</v>
      </c>
      <c r="H16" s="78">
        <v>160</v>
      </c>
      <c r="I16" s="78">
        <v>152</v>
      </c>
      <c r="J16" s="78">
        <v>145</v>
      </c>
      <c r="K16" s="79">
        <f t="shared" si="0"/>
        <v>954</v>
      </c>
      <c r="L16" s="80">
        <f>SUM(K15:K16)</f>
        <v>1901</v>
      </c>
      <c r="M16" s="81"/>
      <c r="N16">
        <f>L19</f>
        <v>4921</v>
      </c>
    </row>
    <row r="17" spans="1:14" ht="12.75">
      <c r="A17" s="89" t="s">
        <v>40</v>
      </c>
      <c r="B17" t="s">
        <v>77</v>
      </c>
      <c r="C17" s="76"/>
      <c r="D17" s="76"/>
      <c r="E17" s="77">
        <v>129</v>
      </c>
      <c r="F17" s="78">
        <v>146</v>
      </c>
      <c r="G17" s="78">
        <v>153</v>
      </c>
      <c r="H17" s="78">
        <v>149</v>
      </c>
      <c r="I17" s="78">
        <v>175</v>
      </c>
      <c r="J17" s="78">
        <v>137</v>
      </c>
      <c r="K17" s="79">
        <f t="shared" si="0"/>
        <v>889</v>
      </c>
      <c r="L17" s="80">
        <f>SUM(K15:K17)</f>
        <v>2790</v>
      </c>
      <c r="M17" s="81">
        <f>SUM(L19/30)</f>
        <v>164.03333333333333</v>
      </c>
      <c r="N17">
        <f>L19</f>
        <v>4921</v>
      </c>
    </row>
    <row r="18" spans="1:14" ht="12.75">
      <c r="A18" s="89"/>
      <c r="C18" s="76"/>
      <c r="D18" s="76"/>
      <c r="E18" s="91">
        <v>156</v>
      </c>
      <c r="F18" s="92">
        <v>201</v>
      </c>
      <c r="G18" s="92">
        <v>224</v>
      </c>
      <c r="H18" s="92">
        <v>134</v>
      </c>
      <c r="I18" s="92">
        <v>170</v>
      </c>
      <c r="J18" s="92">
        <v>173</v>
      </c>
      <c r="K18" s="79">
        <f t="shared" si="0"/>
        <v>1058</v>
      </c>
      <c r="L18" s="80">
        <f>SUM(K15:K18)</f>
        <v>3848</v>
      </c>
      <c r="M18" s="81"/>
      <c r="N18">
        <f>L19</f>
        <v>4921</v>
      </c>
    </row>
    <row r="19" spans="1:14" ht="13.5" thickBot="1">
      <c r="A19" s="93"/>
      <c r="B19" s="82"/>
      <c r="C19" s="83"/>
      <c r="D19" s="83"/>
      <c r="E19" s="91">
        <v>185</v>
      </c>
      <c r="F19" s="92">
        <v>165</v>
      </c>
      <c r="G19" s="92">
        <v>190</v>
      </c>
      <c r="H19" s="92">
        <v>188</v>
      </c>
      <c r="I19" s="92">
        <v>173</v>
      </c>
      <c r="J19" s="92">
        <v>172</v>
      </c>
      <c r="K19" s="84">
        <f t="shared" si="0"/>
        <v>1073</v>
      </c>
      <c r="L19" s="80">
        <f>SUM(K15:K19)</f>
        <v>4921</v>
      </c>
      <c r="M19" s="85"/>
      <c r="N19">
        <f>L19</f>
        <v>4921</v>
      </c>
    </row>
    <row r="20" spans="1:14" ht="12.75">
      <c r="A20" s="94"/>
      <c r="B20" s="45">
        <v>28676</v>
      </c>
      <c r="C20" t="s">
        <v>153</v>
      </c>
      <c r="D20" t="s">
        <v>154</v>
      </c>
      <c r="E20" s="87">
        <v>164</v>
      </c>
      <c r="F20" s="88">
        <v>182</v>
      </c>
      <c r="G20" s="88">
        <v>140</v>
      </c>
      <c r="H20" s="88">
        <v>157</v>
      </c>
      <c r="I20" s="88">
        <v>185</v>
      </c>
      <c r="J20" s="88">
        <v>130</v>
      </c>
      <c r="K20" s="72">
        <f t="shared" si="0"/>
        <v>958</v>
      </c>
      <c r="L20" s="73">
        <f>SUM(E20:J20)</f>
        <v>958</v>
      </c>
      <c r="M20" s="74"/>
      <c r="N20">
        <f>L24</f>
        <v>4592</v>
      </c>
    </row>
    <row r="21" spans="1:14" ht="12.75">
      <c r="A21" s="96"/>
      <c r="B21" s="76"/>
      <c r="C21" s="76"/>
      <c r="D21" s="76"/>
      <c r="E21" s="77">
        <v>151</v>
      </c>
      <c r="F21" s="78">
        <v>166</v>
      </c>
      <c r="G21" s="78">
        <v>111</v>
      </c>
      <c r="H21" s="78">
        <v>153</v>
      </c>
      <c r="I21" s="78">
        <v>166</v>
      </c>
      <c r="J21" s="78">
        <v>176</v>
      </c>
      <c r="K21" s="79">
        <f t="shared" si="0"/>
        <v>923</v>
      </c>
      <c r="L21" s="80">
        <f>SUM(K20:K21)</f>
        <v>1881</v>
      </c>
      <c r="M21" s="81"/>
      <c r="N21">
        <f>L24</f>
        <v>4592</v>
      </c>
    </row>
    <row r="22" spans="1:14" ht="12.75">
      <c r="A22" s="96" t="s">
        <v>44</v>
      </c>
      <c r="B22" t="s">
        <v>87</v>
      </c>
      <c r="C22" s="76"/>
      <c r="D22" s="76"/>
      <c r="E22" s="77">
        <v>151</v>
      </c>
      <c r="F22" s="78">
        <v>153</v>
      </c>
      <c r="G22" s="78">
        <v>145</v>
      </c>
      <c r="H22" s="78">
        <v>135</v>
      </c>
      <c r="I22" s="78">
        <v>139</v>
      </c>
      <c r="J22" s="78">
        <v>168</v>
      </c>
      <c r="K22" s="79">
        <f t="shared" si="0"/>
        <v>891</v>
      </c>
      <c r="L22" s="80">
        <f>SUM(K20:K22)</f>
        <v>2772</v>
      </c>
      <c r="M22" s="81">
        <f>SUM(L24/30)</f>
        <v>153.06666666666666</v>
      </c>
      <c r="N22">
        <f>L24</f>
        <v>4592</v>
      </c>
    </row>
    <row r="23" spans="1:14" ht="12.75">
      <c r="A23" s="96"/>
      <c r="C23" s="76"/>
      <c r="D23" s="76"/>
      <c r="E23" s="91">
        <v>118</v>
      </c>
      <c r="F23" s="92">
        <v>162</v>
      </c>
      <c r="G23" s="92">
        <v>121</v>
      </c>
      <c r="H23" s="92">
        <v>173</v>
      </c>
      <c r="I23" s="92">
        <v>137</v>
      </c>
      <c r="J23" s="92">
        <v>166</v>
      </c>
      <c r="K23" s="79">
        <f t="shared" si="0"/>
        <v>877</v>
      </c>
      <c r="L23" s="80">
        <f>SUM(K20:K23)</f>
        <v>3649</v>
      </c>
      <c r="M23" s="81"/>
      <c r="N23">
        <f>L24</f>
        <v>4592</v>
      </c>
    </row>
    <row r="24" spans="1:14" ht="13.5" thickBot="1">
      <c r="A24" s="98"/>
      <c r="B24" s="83"/>
      <c r="C24" s="83"/>
      <c r="D24" s="83"/>
      <c r="E24" s="99">
        <v>149</v>
      </c>
      <c r="F24" s="100">
        <v>159</v>
      </c>
      <c r="G24" s="100">
        <v>138</v>
      </c>
      <c r="H24" s="100">
        <v>178</v>
      </c>
      <c r="I24" s="100">
        <v>177</v>
      </c>
      <c r="J24" s="100">
        <v>142</v>
      </c>
      <c r="K24" s="84">
        <f t="shared" si="0"/>
        <v>943</v>
      </c>
      <c r="L24" s="80">
        <f>SUM(K20:K24)</f>
        <v>4592</v>
      </c>
      <c r="M24" s="85"/>
      <c r="N24">
        <f>L24</f>
        <v>4592</v>
      </c>
    </row>
    <row r="25" spans="1:14" ht="12.75">
      <c r="A25" s="101"/>
      <c r="B25" s="45">
        <v>12752</v>
      </c>
      <c r="C25" t="s">
        <v>155</v>
      </c>
      <c r="D25" t="s">
        <v>152</v>
      </c>
      <c r="E25" s="87">
        <v>163</v>
      </c>
      <c r="F25" s="88">
        <v>106</v>
      </c>
      <c r="G25" s="88">
        <v>165</v>
      </c>
      <c r="H25" s="88">
        <v>136</v>
      </c>
      <c r="I25" s="88">
        <v>151</v>
      </c>
      <c r="J25" s="88">
        <v>172</v>
      </c>
      <c r="K25" s="72">
        <f t="shared" si="0"/>
        <v>893</v>
      </c>
      <c r="L25" s="73">
        <f>SUM(E25:J25)</f>
        <v>893</v>
      </c>
      <c r="M25" s="74"/>
      <c r="N25">
        <f>L29</f>
        <v>4305</v>
      </c>
    </row>
    <row r="26" spans="1:14" ht="12.75">
      <c r="A26" s="102"/>
      <c r="B26" s="76"/>
      <c r="C26" s="76"/>
      <c r="D26" s="76"/>
      <c r="E26" s="77">
        <v>148</v>
      </c>
      <c r="F26" s="78">
        <v>136</v>
      </c>
      <c r="G26" s="78">
        <v>126</v>
      </c>
      <c r="H26" s="78">
        <v>144</v>
      </c>
      <c r="I26" s="78">
        <v>107</v>
      </c>
      <c r="J26" s="78">
        <v>140</v>
      </c>
      <c r="K26" s="79">
        <f t="shared" si="0"/>
        <v>801</v>
      </c>
      <c r="L26" s="80">
        <f>SUM(K25:K26)</f>
        <v>1694</v>
      </c>
      <c r="M26" s="81"/>
      <c r="N26">
        <f>L29</f>
        <v>4305</v>
      </c>
    </row>
    <row r="27" spans="1:14" ht="12.75">
      <c r="A27" s="102" t="s">
        <v>48</v>
      </c>
      <c r="B27" t="s">
        <v>83</v>
      </c>
      <c r="C27" s="76"/>
      <c r="D27" s="76"/>
      <c r="E27" s="77">
        <v>136</v>
      </c>
      <c r="F27" s="78">
        <v>119</v>
      </c>
      <c r="G27" s="78">
        <v>99</v>
      </c>
      <c r="H27" s="78">
        <v>131</v>
      </c>
      <c r="I27" s="78">
        <v>127</v>
      </c>
      <c r="J27" s="78">
        <v>220</v>
      </c>
      <c r="K27" s="79">
        <f t="shared" si="0"/>
        <v>832</v>
      </c>
      <c r="L27" s="80">
        <f>SUM(K25:K27)</f>
        <v>2526</v>
      </c>
      <c r="M27" s="81">
        <f>SUM(L29/30)</f>
        <v>143.5</v>
      </c>
      <c r="N27">
        <f>L29</f>
        <v>4305</v>
      </c>
    </row>
    <row r="28" spans="1:14" ht="12.75">
      <c r="A28" s="102"/>
      <c r="C28" s="76"/>
      <c r="D28" s="76"/>
      <c r="E28" s="77">
        <v>158</v>
      </c>
      <c r="F28" s="78">
        <v>138</v>
      </c>
      <c r="G28" s="78">
        <v>127</v>
      </c>
      <c r="H28" s="78">
        <v>154</v>
      </c>
      <c r="I28" s="78">
        <v>167</v>
      </c>
      <c r="J28" s="78">
        <v>163</v>
      </c>
      <c r="K28" s="79">
        <f t="shared" si="0"/>
        <v>907</v>
      </c>
      <c r="L28" s="80">
        <f>SUM(K25:K28)</f>
        <v>3433</v>
      </c>
      <c r="M28" s="81"/>
      <c r="N28">
        <f>L29</f>
        <v>4305</v>
      </c>
    </row>
    <row r="29" spans="1:14" ht="13.5" thickBot="1">
      <c r="A29" s="102"/>
      <c r="B29" s="82"/>
      <c r="C29" s="83"/>
      <c r="D29" s="83"/>
      <c r="E29" s="77">
        <v>146</v>
      </c>
      <c r="F29" s="78">
        <v>138</v>
      </c>
      <c r="G29" s="78">
        <v>132</v>
      </c>
      <c r="H29" s="78">
        <v>167</v>
      </c>
      <c r="I29" s="78">
        <v>146</v>
      </c>
      <c r="J29" s="78">
        <v>143</v>
      </c>
      <c r="K29" s="84">
        <f t="shared" si="0"/>
        <v>872</v>
      </c>
      <c r="L29" s="80">
        <f>SUM(K25:K29)</f>
        <v>4305</v>
      </c>
      <c r="M29" s="85"/>
      <c r="N29">
        <f>L29</f>
        <v>4305</v>
      </c>
    </row>
    <row r="30" spans="1:14" ht="12.75">
      <c r="A30" s="101"/>
      <c r="B30" s="45">
        <v>28785</v>
      </c>
      <c r="C30" t="s">
        <v>156</v>
      </c>
      <c r="D30" t="s">
        <v>157</v>
      </c>
      <c r="E30" s="87">
        <v>108</v>
      </c>
      <c r="F30" s="88">
        <v>112</v>
      </c>
      <c r="G30" s="88">
        <v>126</v>
      </c>
      <c r="H30" s="88">
        <v>136</v>
      </c>
      <c r="I30" s="88">
        <v>149</v>
      </c>
      <c r="J30" s="88">
        <v>154</v>
      </c>
      <c r="K30" s="72">
        <f t="shared" si="0"/>
        <v>785</v>
      </c>
      <c r="L30" s="73">
        <f>SUM(E30:J30)</f>
        <v>785</v>
      </c>
      <c r="M30" s="74"/>
      <c r="N30">
        <f>L34</f>
        <v>4177</v>
      </c>
    </row>
    <row r="31" spans="1:14" ht="12.75">
      <c r="A31" s="102"/>
      <c r="B31" s="90"/>
      <c r="C31" s="76"/>
      <c r="D31" s="76"/>
      <c r="E31" s="77">
        <v>130</v>
      </c>
      <c r="F31" s="78">
        <v>120</v>
      </c>
      <c r="G31" s="78">
        <v>143</v>
      </c>
      <c r="H31" s="78">
        <v>133</v>
      </c>
      <c r="I31" s="78">
        <v>133</v>
      </c>
      <c r="J31" s="78">
        <v>143</v>
      </c>
      <c r="K31" s="79">
        <f t="shared" si="0"/>
        <v>802</v>
      </c>
      <c r="L31" s="80">
        <f>SUM(K30:K31)</f>
        <v>1587</v>
      </c>
      <c r="M31" s="81"/>
      <c r="N31">
        <f>L34</f>
        <v>4177</v>
      </c>
    </row>
    <row r="32" spans="1:14" ht="12.75">
      <c r="A32" s="102" t="s">
        <v>53</v>
      </c>
      <c r="B32" t="s">
        <v>158</v>
      </c>
      <c r="C32" s="76"/>
      <c r="D32" s="76"/>
      <c r="E32" s="77">
        <v>117</v>
      </c>
      <c r="F32" s="78">
        <v>151</v>
      </c>
      <c r="G32" s="78">
        <v>116</v>
      </c>
      <c r="H32" s="78">
        <v>201</v>
      </c>
      <c r="I32" s="78">
        <v>167</v>
      </c>
      <c r="J32" s="78">
        <v>136</v>
      </c>
      <c r="K32" s="79">
        <f t="shared" si="0"/>
        <v>888</v>
      </c>
      <c r="L32" s="80">
        <f>SUM(K30:K32)</f>
        <v>2475</v>
      </c>
      <c r="M32" s="81">
        <f>SUM(L34/30)</f>
        <v>139.23333333333332</v>
      </c>
      <c r="N32">
        <f>L34</f>
        <v>4177</v>
      </c>
    </row>
    <row r="33" spans="1:14" ht="12.75">
      <c r="A33" s="102"/>
      <c r="C33" s="76"/>
      <c r="D33" s="76"/>
      <c r="E33" s="91">
        <v>128</v>
      </c>
      <c r="F33" s="92">
        <v>128</v>
      </c>
      <c r="G33" s="92">
        <v>165</v>
      </c>
      <c r="H33" s="92">
        <v>154</v>
      </c>
      <c r="I33" s="92">
        <v>131</v>
      </c>
      <c r="J33" s="92">
        <v>167</v>
      </c>
      <c r="K33" s="79">
        <f t="shared" si="0"/>
        <v>873</v>
      </c>
      <c r="L33" s="80">
        <f>SUM(K30:K33)</f>
        <v>3348</v>
      </c>
      <c r="M33" s="81"/>
      <c r="N33">
        <f>L34</f>
        <v>4177</v>
      </c>
    </row>
    <row r="34" spans="1:14" ht="13.5" thickBot="1">
      <c r="A34" s="103"/>
      <c r="B34" s="82"/>
      <c r="C34" s="83"/>
      <c r="D34" s="83"/>
      <c r="E34" s="91">
        <v>104</v>
      </c>
      <c r="F34" s="92">
        <v>155</v>
      </c>
      <c r="G34" s="92">
        <v>143</v>
      </c>
      <c r="H34" s="92">
        <v>135</v>
      </c>
      <c r="I34" s="92">
        <v>141</v>
      </c>
      <c r="J34" s="92">
        <v>151</v>
      </c>
      <c r="K34" s="84">
        <f t="shared" si="0"/>
        <v>829</v>
      </c>
      <c r="L34" s="80">
        <f>SUM(K30:K34)</f>
        <v>4177</v>
      </c>
      <c r="M34" s="85"/>
      <c r="N34">
        <f>L34</f>
        <v>4177</v>
      </c>
    </row>
    <row r="35" spans="1:14" ht="12.75">
      <c r="A35" s="101"/>
      <c r="B35" s="45">
        <v>12559</v>
      </c>
      <c r="C35" t="s">
        <v>159</v>
      </c>
      <c r="D35" t="s">
        <v>160</v>
      </c>
      <c r="E35" s="87">
        <v>128</v>
      </c>
      <c r="F35" s="88">
        <v>151</v>
      </c>
      <c r="G35" s="88">
        <v>131</v>
      </c>
      <c r="H35" s="88">
        <v>143</v>
      </c>
      <c r="I35" s="88">
        <v>142</v>
      </c>
      <c r="J35" s="88">
        <v>185</v>
      </c>
      <c r="K35" s="72">
        <f t="shared" si="0"/>
        <v>880</v>
      </c>
      <c r="L35" s="73">
        <f>SUM(E35:J35)</f>
        <v>880</v>
      </c>
      <c r="M35" s="74"/>
      <c r="N35">
        <f>L39</f>
        <v>4148</v>
      </c>
    </row>
    <row r="36" spans="1:14" ht="12.75">
      <c r="A36" s="102"/>
      <c r="B36" s="76"/>
      <c r="C36" s="76"/>
      <c r="D36" s="76"/>
      <c r="E36" s="77">
        <v>120</v>
      </c>
      <c r="F36" s="78">
        <v>139</v>
      </c>
      <c r="G36" s="78">
        <v>124</v>
      </c>
      <c r="H36" s="78">
        <v>108</v>
      </c>
      <c r="I36" s="78">
        <v>114</v>
      </c>
      <c r="J36" s="78">
        <v>155</v>
      </c>
      <c r="K36" s="79">
        <f t="shared" si="0"/>
        <v>760</v>
      </c>
      <c r="L36" s="80">
        <f>SUM(K35:K36)</f>
        <v>1640</v>
      </c>
      <c r="M36" s="81"/>
      <c r="N36">
        <f>L39</f>
        <v>4148</v>
      </c>
    </row>
    <row r="37" spans="1:14" ht="12.75">
      <c r="A37" s="102" t="s">
        <v>56</v>
      </c>
      <c r="B37" t="s">
        <v>87</v>
      </c>
      <c r="C37" s="76"/>
      <c r="D37" s="76"/>
      <c r="E37" s="77">
        <v>131</v>
      </c>
      <c r="F37" s="78">
        <v>122</v>
      </c>
      <c r="G37" s="78">
        <v>146</v>
      </c>
      <c r="H37" s="78">
        <v>151</v>
      </c>
      <c r="I37" s="78">
        <v>116</v>
      </c>
      <c r="J37" s="78">
        <v>130</v>
      </c>
      <c r="K37" s="79">
        <f t="shared" si="0"/>
        <v>796</v>
      </c>
      <c r="L37" s="80">
        <f>SUM(K35:K37)</f>
        <v>2436</v>
      </c>
      <c r="M37" s="81">
        <f>SUM(L39/30)</f>
        <v>138.26666666666668</v>
      </c>
      <c r="N37">
        <f>L39</f>
        <v>4148</v>
      </c>
    </row>
    <row r="38" spans="1:14" ht="12.75">
      <c r="A38" s="102"/>
      <c r="C38" s="76"/>
      <c r="D38" s="76"/>
      <c r="E38" s="91">
        <v>115</v>
      </c>
      <c r="F38" s="92">
        <v>122</v>
      </c>
      <c r="G38" s="92">
        <v>125</v>
      </c>
      <c r="H38" s="92">
        <v>142</v>
      </c>
      <c r="I38" s="92">
        <v>145</v>
      </c>
      <c r="J38" s="92">
        <v>122</v>
      </c>
      <c r="K38" s="79">
        <f t="shared" si="0"/>
        <v>771</v>
      </c>
      <c r="L38" s="80">
        <f>SUM(K35:K38)</f>
        <v>3207</v>
      </c>
      <c r="M38" s="81"/>
      <c r="N38">
        <f>L39</f>
        <v>4148</v>
      </c>
    </row>
    <row r="39" spans="1:14" ht="13.5" thickBot="1">
      <c r="A39" s="103"/>
      <c r="B39" s="83"/>
      <c r="C39" s="83"/>
      <c r="D39" s="83"/>
      <c r="E39" s="99">
        <v>115</v>
      </c>
      <c r="F39" s="100">
        <v>142</v>
      </c>
      <c r="G39" s="100">
        <v>159</v>
      </c>
      <c r="H39" s="100">
        <v>178</v>
      </c>
      <c r="I39" s="100">
        <v>170</v>
      </c>
      <c r="J39" s="100">
        <v>177</v>
      </c>
      <c r="K39" s="84">
        <f t="shared" si="0"/>
        <v>941</v>
      </c>
      <c r="L39" s="80">
        <f>SUM(K35:K39)</f>
        <v>4148</v>
      </c>
      <c r="M39" s="85"/>
      <c r="N39">
        <f>L39</f>
        <v>4148</v>
      </c>
    </row>
    <row r="40" spans="1:14" ht="12.75">
      <c r="A40" s="101"/>
      <c r="B40" s="45">
        <v>12748</v>
      </c>
      <c r="C40" t="s">
        <v>161</v>
      </c>
      <c r="D40" t="s">
        <v>162</v>
      </c>
      <c r="E40" s="87">
        <v>114</v>
      </c>
      <c r="F40" s="88">
        <v>131</v>
      </c>
      <c r="G40" s="88">
        <v>139</v>
      </c>
      <c r="H40" s="88">
        <v>113</v>
      </c>
      <c r="I40" s="88">
        <v>159</v>
      </c>
      <c r="J40" s="88">
        <v>153</v>
      </c>
      <c r="K40" s="72">
        <f t="shared" si="0"/>
        <v>809</v>
      </c>
      <c r="L40" s="73">
        <f>SUM(E40:J40)</f>
        <v>809</v>
      </c>
      <c r="M40" s="74"/>
      <c r="N40">
        <f>L44</f>
        <v>4125</v>
      </c>
    </row>
    <row r="41" spans="1:14" ht="12.75">
      <c r="A41" s="102"/>
      <c r="B41" s="76"/>
      <c r="C41" s="76"/>
      <c r="D41" s="76"/>
      <c r="E41" s="77">
        <v>144</v>
      </c>
      <c r="F41" s="78">
        <v>161</v>
      </c>
      <c r="G41" s="78">
        <v>110</v>
      </c>
      <c r="H41" s="78">
        <v>143</v>
      </c>
      <c r="I41" s="78">
        <v>115</v>
      </c>
      <c r="J41" s="78">
        <v>154</v>
      </c>
      <c r="K41" s="79">
        <f t="shared" si="0"/>
        <v>827</v>
      </c>
      <c r="L41" s="80">
        <f>SUM(K40:K41)</f>
        <v>1636</v>
      </c>
      <c r="M41" s="81"/>
      <c r="N41">
        <f>L44</f>
        <v>4125</v>
      </c>
    </row>
    <row r="42" spans="1:14" ht="12.75">
      <c r="A42" s="102" t="s">
        <v>59</v>
      </c>
      <c r="B42" t="s">
        <v>150</v>
      </c>
      <c r="C42" s="76"/>
      <c r="D42" s="76"/>
      <c r="E42" s="77">
        <v>147</v>
      </c>
      <c r="F42" s="78">
        <v>124</v>
      </c>
      <c r="G42" s="78">
        <v>155</v>
      </c>
      <c r="H42" s="78">
        <v>140</v>
      </c>
      <c r="I42" s="78">
        <v>126</v>
      </c>
      <c r="J42" s="78">
        <v>107</v>
      </c>
      <c r="K42" s="79">
        <f t="shared" si="0"/>
        <v>799</v>
      </c>
      <c r="L42" s="80">
        <f>SUM(K40:K42)</f>
        <v>2435</v>
      </c>
      <c r="M42" s="81">
        <f>SUM(L44/30)</f>
        <v>137.5</v>
      </c>
      <c r="N42">
        <f>L44</f>
        <v>4125</v>
      </c>
    </row>
    <row r="43" spans="1:14" ht="12.75">
      <c r="A43" s="102"/>
      <c r="C43" s="76"/>
      <c r="D43" s="76"/>
      <c r="E43" s="77">
        <v>147</v>
      </c>
      <c r="F43" s="78">
        <v>136</v>
      </c>
      <c r="G43" s="78">
        <v>121</v>
      </c>
      <c r="H43" s="78">
        <v>128</v>
      </c>
      <c r="I43" s="78">
        <v>142</v>
      </c>
      <c r="J43" s="78">
        <v>98</v>
      </c>
      <c r="K43" s="79">
        <f t="shared" si="0"/>
        <v>772</v>
      </c>
      <c r="L43" s="80">
        <f>SUM(K40:K43)</f>
        <v>3207</v>
      </c>
      <c r="M43" s="81"/>
      <c r="N43">
        <f>L44</f>
        <v>4125</v>
      </c>
    </row>
    <row r="44" spans="1:14" ht="13.5" thickBot="1">
      <c r="A44" s="102"/>
      <c r="B44" s="82"/>
      <c r="C44" s="83"/>
      <c r="D44" s="83"/>
      <c r="E44" s="77">
        <v>169</v>
      </c>
      <c r="F44" s="78">
        <v>174</v>
      </c>
      <c r="G44" s="78">
        <v>162</v>
      </c>
      <c r="H44" s="78">
        <v>147</v>
      </c>
      <c r="I44" s="78">
        <v>126</v>
      </c>
      <c r="J44" s="78">
        <v>140</v>
      </c>
      <c r="K44" s="84">
        <f t="shared" si="0"/>
        <v>918</v>
      </c>
      <c r="L44" s="80">
        <f>SUM(K40:K44)</f>
        <v>4125</v>
      </c>
      <c r="M44" s="85"/>
      <c r="N44">
        <f>L44</f>
        <v>4125</v>
      </c>
    </row>
    <row r="45" spans="1:14" ht="12.75">
      <c r="A45" s="101"/>
      <c r="B45" s="45">
        <v>28698</v>
      </c>
      <c r="C45" t="s">
        <v>163</v>
      </c>
      <c r="D45" t="s">
        <v>164</v>
      </c>
      <c r="E45" s="87">
        <v>111</v>
      </c>
      <c r="F45" s="88">
        <v>84</v>
      </c>
      <c r="G45" s="88">
        <v>107</v>
      </c>
      <c r="H45" s="88">
        <v>93</v>
      </c>
      <c r="I45" s="88">
        <v>132</v>
      </c>
      <c r="J45" s="88">
        <v>102</v>
      </c>
      <c r="K45" s="72">
        <f t="shared" si="0"/>
        <v>629</v>
      </c>
      <c r="L45" s="73">
        <f>SUM(E45:J45)</f>
        <v>629</v>
      </c>
      <c r="M45" s="74"/>
      <c r="N45">
        <f>L49</f>
        <v>3936</v>
      </c>
    </row>
    <row r="46" spans="1:14" ht="12.75">
      <c r="A46" s="102"/>
      <c r="B46" s="90"/>
      <c r="C46" s="76"/>
      <c r="D46" s="76"/>
      <c r="E46" s="77">
        <v>136</v>
      </c>
      <c r="F46" s="78">
        <v>166</v>
      </c>
      <c r="G46" s="78">
        <v>168</v>
      </c>
      <c r="H46" s="78">
        <v>129</v>
      </c>
      <c r="I46" s="78">
        <v>117</v>
      </c>
      <c r="J46" s="78">
        <v>141</v>
      </c>
      <c r="K46" s="79">
        <f t="shared" si="0"/>
        <v>857</v>
      </c>
      <c r="L46" s="80">
        <f>SUM(K45:K46)</f>
        <v>1486</v>
      </c>
      <c r="M46" s="81"/>
      <c r="N46">
        <f>L49</f>
        <v>3936</v>
      </c>
    </row>
    <row r="47" spans="1:14" ht="12.75">
      <c r="A47" s="102" t="s">
        <v>63</v>
      </c>
      <c r="B47" t="s">
        <v>37</v>
      </c>
      <c r="C47" s="76"/>
      <c r="D47" s="76"/>
      <c r="E47" s="77">
        <v>115</v>
      </c>
      <c r="F47" s="78">
        <v>163</v>
      </c>
      <c r="G47" s="78">
        <v>117</v>
      </c>
      <c r="H47" s="78">
        <v>121</v>
      </c>
      <c r="I47" s="78">
        <v>150</v>
      </c>
      <c r="J47" s="78">
        <v>123</v>
      </c>
      <c r="K47" s="79">
        <f t="shared" si="0"/>
        <v>789</v>
      </c>
      <c r="L47" s="80">
        <f>SUM(K45:K47)</f>
        <v>2275</v>
      </c>
      <c r="M47" s="81">
        <f>SUM(L49/30)</f>
        <v>131.2</v>
      </c>
      <c r="N47">
        <f>L49</f>
        <v>3936</v>
      </c>
    </row>
    <row r="48" spans="1:14" ht="12.75">
      <c r="A48" s="102"/>
      <c r="C48" s="76"/>
      <c r="D48" s="76"/>
      <c r="E48" s="91">
        <v>130</v>
      </c>
      <c r="F48" s="92">
        <v>134</v>
      </c>
      <c r="G48" s="92">
        <v>115</v>
      </c>
      <c r="H48" s="92">
        <v>155</v>
      </c>
      <c r="I48" s="92">
        <v>177</v>
      </c>
      <c r="J48" s="92">
        <v>123</v>
      </c>
      <c r="K48" s="79">
        <f t="shared" si="0"/>
        <v>834</v>
      </c>
      <c r="L48" s="80">
        <f>SUM(K45:K48)</f>
        <v>3109</v>
      </c>
      <c r="M48" s="81"/>
      <c r="N48">
        <f>L49</f>
        <v>3936</v>
      </c>
    </row>
    <row r="49" spans="1:14" ht="13.5" thickBot="1">
      <c r="A49" s="103"/>
      <c r="B49" s="82"/>
      <c r="C49" s="83"/>
      <c r="D49" s="83"/>
      <c r="E49" s="91">
        <v>142</v>
      </c>
      <c r="F49" s="92">
        <v>146</v>
      </c>
      <c r="G49" s="92">
        <v>119</v>
      </c>
      <c r="H49" s="92">
        <v>153</v>
      </c>
      <c r="I49" s="92">
        <v>132</v>
      </c>
      <c r="J49" s="92">
        <v>135</v>
      </c>
      <c r="K49" s="84">
        <f t="shared" si="0"/>
        <v>827</v>
      </c>
      <c r="L49" s="80">
        <f>SUM(K45:K49)</f>
        <v>3936</v>
      </c>
      <c r="M49" s="85"/>
      <c r="N49">
        <f>L49</f>
        <v>3936</v>
      </c>
    </row>
    <row r="50" spans="1:14" ht="12.75">
      <c r="A50" s="101"/>
      <c r="B50" s="45">
        <v>12755</v>
      </c>
      <c r="C50" t="s">
        <v>165</v>
      </c>
      <c r="D50" t="s">
        <v>166</v>
      </c>
      <c r="E50" s="87">
        <v>133</v>
      </c>
      <c r="F50" s="88">
        <v>172</v>
      </c>
      <c r="G50" s="88">
        <v>158</v>
      </c>
      <c r="H50" s="88">
        <v>155</v>
      </c>
      <c r="I50" s="88">
        <v>157</v>
      </c>
      <c r="J50" s="88">
        <v>160</v>
      </c>
      <c r="K50" s="72">
        <f t="shared" si="0"/>
        <v>935</v>
      </c>
      <c r="L50" s="73">
        <f>SUM(E50:J50)</f>
        <v>935</v>
      </c>
      <c r="M50" s="74"/>
      <c r="N50">
        <f>L54</f>
        <v>3833</v>
      </c>
    </row>
    <row r="51" spans="1:14" ht="12.75">
      <c r="A51" s="102"/>
      <c r="B51" s="76"/>
      <c r="C51" s="76"/>
      <c r="D51" s="76" t="s">
        <v>114</v>
      </c>
      <c r="E51" s="77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9">
        <f t="shared" si="0"/>
        <v>0</v>
      </c>
      <c r="L51" s="80">
        <f>SUM(K50:K51)</f>
        <v>935</v>
      </c>
      <c r="M51" s="81"/>
      <c r="N51">
        <f>L54</f>
        <v>3833</v>
      </c>
    </row>
    <row r="52" spans="1:14" ht="12.75">
      <c r="A52" s="102" t="s">
        <v>66</v>
      </c>
      <c r="B52" t="s">
        <v>70</v>
      </c>
      <c r="C52" s="76"/>
      <c r="D52" s="76" t="s">
        <v>167</v>
      </c>
      <c r="E52" s="77">
        <v>181</v>
      </c>
      <c r="F52" s="78">
        <v>190</v>
      </c>
      <c r="G52" s="78">
        <v>156</v>
      </c>
      <c r="H52" s="78">
        <v>129</v>
      </c>
      <c r="I52" s="78">
        <v>165</v>
      </c>
      <c r="J52" s="78">
        <v>208</v>
      </c>
      <c r="K52" s="79">
        <f t="shared" si="0"/>
        <v>1029</v>
      </c>
      <c r="L52" s="80">
        <f>SUM(K50:K52)</f>
        <v>1964</v>
      </c>
      <c r="M52" s="81">
        <f>SUM(L54/24)</f>
        <v>159.70833333333334</v>
      </c>
      <c r="N52">
        <f>L54</f>
        <v>3833</v>
      </c>
    </row>
    <row r="53" spans="1:14" ht="12.75">
      <c r="A53" s="102"/>
      <c r="C53" s="76"/>
      <c r="D53" s="76" t="s">
        <v>167</v>
      </c>
      <c r="E53" s="91">
        <v>166</v>
      </c>
      <c r="F53" s="92">
        <v>179</v>
      </c>
      <c r="G53" s="92">
        <v>169</v>
      </c>
      <c r="H53" s="92">
        <v>161</v>
      </c>
      <c r="I53" s="92">
        <v>157</v>
      </c>
      <c r="J53" s="92">
        <v>158</v>
      </c>
      <c r="K53" s="79">
        <f t="shared" si="0"/>
        <v>990</v>
      </c>
      <c r="L53" s="80">
        <f>SUM(K50:K53)</f>
        <v>2954</v>
      </c>
      <c r="M53" s="81"/>
      <c r="N53">
        <f>L54</f>
        <v>3833</v>
      </c>
    </row>
    <row r="54" spans="1:14" ht="13.5" thickBot="1">
      <c r="A54" s="103"/>
      <c r="B54" s="83"/>
      <c r="C54" s="83"/>
      <c r="D54" s="83" t="s">
        <v>167</v>
      </c>
      <c r="E54" s="99">
        <v>146</v>
      </c>
      <c r="F54" s="100">
        <v>114</v>
      </c>
      <c r="G54" s="100">
        <v>182</v>
      </c>
      <c r="H54" s="100">
        <v>139</v>
      </c>
      <c r="I54" s="100">
        <v>145</v>
      </c>
      <c r="J54" s="100">
        <v>153</v>
      </c>
      <c r="K54" s="84">
        <f t="shared" si="0"/>
        <v>879</v>
      </c>
      <c r="L54" s="80">
        <f>SUM(K50:K54)</f>
        <v>3833</v>
      </c>
      <c r="M54" s="85"/>
      <c r="N54">
        <f>L54</f>
        <v>3833</v>
      </c>
    </row>
    <row r="55" spans="1:14" ht="12.75">
      <c r="A55" s="101"/>
      <c r="B55" s="110">
        <v>28888</v>
      </c>
      <c r="C55" s="109" t="s">
        <v>168</v>
      </c>
      <c r="D55" s="109" t="s">
        <v>169</v>
      </c>
      <c r="E55" s="87">
        <v>96</v>
      </c>
      <c r="F55" s="88">
        <v>151</v>
      </c>
      <c r="G55" s="88">
        <v>98</v>
      </c>
      <c r="H55" s="88">
        <v>181</v>
      </c>
      <c r="I55" s="88">
        <v>111</v>
      </c>
      <c r="J55" s="88">
        <v>109</v>
      </c>
      <c r="K55" s="111">
        <f t="shared" si="0"/>
        <v>746</v>
      </c>
      <c r="L55" s="95">
        <f>SUM(E55:J55)</f>
        <v>746</v>
      </c>
      <c r="M55" s="74"/>
      <c r="N55">
        <f>L59</f>
        <v>3753</v>
      </c>
    </row>
    <row r="56" spans="1:14" ht="12.75">
      <c r="A56" s="102"/>
      <c r="B56" s="90"/>
      <c r="C56" s="76"/>
      <c r="D56" s="76"/>
      <c r="E56" s="77">
        <v>108</v>
      </c>
      <c r="F56" s="78">
        <v>87</v>
      </c>
      <c r="G56" s="78">
        <v>127</v>
      </c>
      <c r="H56" s="78">
        <v>142</v>
      </c>
      <c r="I56" s="78">
        <v>139</v>
      </c>
      <c r="J56" s="78">
        <v>116</v>
      </c>
      <c r="K56" s="79">
        <f t="shared" si="0"/>
        <v>719</v>
      </c>
      <c r="L56" s="97">
        <f>SUM(K55:K56)</f>
        <v>1465</v>
      </c>
      <c r="M56" s="81"/>
      <c r="N56">
        <f>L59</f>
        <v>3753</v>
      </c>
    </row>
    <row r="57" spans="1:14" ht="12.75">
      <c r="A57" s="102" t="s">
        <v>69</v>
      </c>
      <c r="B57" s="90" t="s">
        <v>37</v>
      </c>
      <c r="C57" s="76"/>
      <c r="D57" s="76"/>
      <c r="E57" s="77">
        <v>130</v>
      </c>
      <c r="F57" s="78">
        <v>124</v>
      </c>
      <c r="G57" s="78">
        <v>104</v>
      </c>
      <c r="H57" s="78">
        <v>120</v>
      </c>
      <c r="I57" s="78">
        <v>156</v>
      </c>
      <c r="J57" s="78">
        <v>141</v>
      </c>
      <c r="K57" s="79">
        <f t="shared" si="0"/>
        <v>775</v>
      </c>
      <c r="L57" s="97">
        <f>SUM(K55:K57)</f>
        <v>2240</v>
      </c>
      <c r="M57" s="81">
        <f>SUM(L59/30)</f>
        <v>125.1</v>
      </c>
      <c r="N57">
        <f>L59</f>
        <v>3753</v>
      </c>
    </row>
    <row r="58" spans="1:14" ht="12.75">
      <c r="A58" s="102"/>
      <c r="B58" s="90"/>
      <c r="C58" s="76"/>
      <c r="D58" s="76"/>
      <c r="E58" s="77">
        <v>111</v>
      </c>
      <c r="F58" s="78">
        <v>146</v>
      </c>
      <c r="G58" s="78">
        <v>124</v>
      </c>
      <c r="H58" s="78">
        <v>126</v>
      </c>
      <c r="I58" s="78">
        <v>152</v>
      </c>
      <c r="J58" s="78">
        <v>144</v>
      </c>
      <c r="K58" s="79">
        <f t="shared" si="0"/>
        <v>803</v>
      </c>
      <c r="L58" s="97">
        <f>SUM(K55:K58)</f>
        <v>3043</v>
      </c>
      <c r="M58" s="81"/>
      <c r="N58">
        <f>L59</f>
        <v>3753</v>
      </c>
    </row>
    <row r="59" spans="1:14" ht="13.5" thickBot="1">
      <c r="A59" s="103"/>
      <c r="B59" s="82"/>
      <c r="C59" s="83"/>
      <c r="D59" s="76"/>
      <c r="E59" s="99">
        <v>109</v>
      </c>
      <c r="F59" s="100">
        <v>103</v>
      </c>
      <c r="G59" s="100">
        <v>138</v>
      </c>
      <c r="H59" s="100">
        <v>134</v>
      </c>
      <c r="I59" s="100">
        <v>115</v>
      </c>
      <c r="J59" s="100">
        <v>111</v>
      </c>
      <c r="K59" s="84">
        <f t="shared" si="0"/>
        <v>710</v>
      </c>
      <c r="L59" s="112">
        <f>SUM(K55:K59)</f>
        <v>3753</v>
      </c>
      <c r="M59" s="85"/>
      <c r="N59">
        <f>L59</f>
        <v>3753</v>
      </c>
    </row>
    <row r="60" spans="1:14" ht="12.75">
      <c r="A60" s="101"/>
      <c r="B60" s="110">
        <v>28659</v>
      </c>
      <c r="C60" s="109" t="s">
        <v>170</v>
      </c>
      <c r="D60" s="109" t="s">
        <v>171</v>
      </c>
      <c r="E60" s="87">
        <v>152</v>
      </c>
      <c r="F60" s="88">
        <v>157</v>
      </c>
      <c r="G60" s="88">
        <v>146</v>
      </c>
      <c r="H60" s="88">
        <v>117</v>
      </c>
      <c r="I60" s="88">
        <v>115</v>
      </c>
      <c r="J60" s="88">
        <v>114</v>
      </c>
      <c r="K60" s="111">
        <f>SUM(E60:J60)</f>
        <v>801</v>
      </c>
      <c r="L60" s="95">
        <f>SUM(E60:J60)</f>
        <v>801</v>
      </c>
      <c r="M60" s="74"/>
      <c r="N60">
        <f>L64</f>
        <v>801</v>
      </c>
    </row>
    <row r="61" spans="1:14" ht="12.75">
      <c r="A61" s="102"/>
      <c r="B61" s="90"/>
      <c r="C61" s="76"/>
      <c r="D61" s="76"/>
      <c r="E61" s="77"/>
      <c r="F61" s="78"/>
      <c r="G61" s="78"/>
      <c r="H61" s="78"/>
      <c r="I61" s="78"/>
      <c r="J61" s="78"/>
      <c r="K61" s="79">
        <f>SUM(E61:J61)</f>
        <v>0</v>
      </c>
      <c r="L61" s="97">
        <f>SUM(K60:K61)</f>
        <v>801</v>
      </c>
      <c r="M61" s="81"/>
      <c r="N61">
        <f>L64</f>
        <v>801</v>
      </c>
    </row>
    <row r="62" spans="1:14" ht="12.75">
      <c r="A62" s="102" t="s">
        <v>73</v>
      </c>
      <c r="B62" s="90" t="s">
        <v>37</v>
      </c>
      <c r="C62" s="76"/>
      <c r="D62" s="76"/>
      <c r="E62" s="77"/>
      <c r="F62" s="78"/>
      <c r="G62" s="78"/>
      <c r="H62" s="78"/>
      <c r="I62" s="78"/>
      <c r="J62" s="78"/>
      <c r="K62" s="79">
        <f>SUM(E62:J62)</f>
        <v>0</v>
      </c>
      <c r="L62" s="97">
        <f>SUM(K60:K62)</f>
        <v>801</v>
      </c>
      <c r="M62" s="81">
        <f>SUM(L64/6)</f>
        <v>133.5</v>
      </c>
      <c r="N62">
        <f>L64</f>
        <v>801</v>
      </c>
    </row>
    <row r="63" spans="1:14" ht="12.75">
      <c r="A63" s="102"/>
      <c r="B63" s="90"/>
      <c r="C63" s="76"/>
      <c r="D63" s="76" t="s">
        <v>142</v>
      </c>
      <c r="E63" s="77"/>
      <c r="F63" s="78"/>
      <c r="G63" s="78"/>
      <c r="H63" s="78"/>
      <c r="I63" s="78"/>
      <c r="J63" s="78"/>
      <c r="K63" s="79">
        <f>SUM(E63:J63)</f>
        <v>0</v>
      </c>
      <c r="L63" s="97">
        <f>SUM(K60:K63)</f>
        <v>801</v>
      </c>
      <c r="M63" s="81"/>
      <c r="N63">
        <f>L64</f>
        <v>801</v>
      </c>
    </row>
    <row r="64" spans="1:13" ht="13.5" thickBot="1">
      <c r="A64" s="103"/>
      <c r="B64" s="82"/>
      <c r="C64" s="83"/>
      <c r="D64" s="83"/>
      <c r="E64" s="99"/>
      <c r="F64" s="100"/>
      <c r="G64" s="100"/>
      <c r="H64" s="100"/>
      <c r="I64" s="100"/>
      <c r="J64" s="100"/>
      <c r="K64" s="84">
        <f>SUM(E64:J64)</f>
        <v>0</v>
      </c>
      <c r="L64" s="112">
        <f>SUM(K60:K64)</f>
        <v>801</v>
      </c>
      <c r="M64" s="85"/>
    </row>
  </sheetData>
  <printOptions/>
  <pageMargins left="0.25" right="0.44" top="0.6" bottom="0.52" header="0.4921259845" footer="0.492125984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lion</cp:lastModifiedBy>
  <cp:lastPrinted>2009-02-28T20:13:41Z</cp:lastPrinted>
  <dcterms:created xsi:type="dcterms:W3CDTF">2009-02-28T20:00:49Z</dcterms:created>
  <dcterms:modified xsi:type="dcterms:W3CDTF">2009-03-01T09:42:26Z</dcterms:modified>
  <cp:category/>
  <cp:version/>
  <cp:contentType/>
  <cp:contentStatus/>
</cp:coreProperties>
</file>